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2.10.2021\Исполнение за 9 месяцев 2021г\Усть-Кульск 9 месяцев  2021г\"/>
    </mc:Choice>
  </mc:AlternateContent>
  <bookViews>
    <workbookView xWindow="10220" yWindow="-240" windowWidth="13160" windowHeight="10260" tabRatio="924"/>
  </bookViews>
  <sheets>
    <sheet name="алгат (2)" sheetId="2" r:id="rId1"/>
  </sheets>
  <definedNames>
    <definedName name="_xlnm.Print_Area" localSheetId="0">'алгат (2)'!$A$1:$J$81</definedName>
  </definedNames>
  <calcPr calcId="162913"/>
</workbook>
</file>

<file path=xl/calcChain.xml><?xml version="1.0" encoding="utf-8"?>
<calcChain xmlns="http://schemas.openxmlformats.org/spreadsheetml/2006/main">
  <c r="I47" i="2" l="1"/>
  <c r="I48" i="2"/>
  <c r="I43" i="2"/>
  <c r="I46" i="2"/>
  <c r="D75" i="2"/>
  <c r="D72" i="2"/>
  <c r="D17" i="2"/>
  <c r="E17" i="2"/>
  <c r="C17" i="2"/>
  <c r="D80" i="2" l="1"/>
  <c r="C80" i="2"/>
  <c r="E79" i="2"/>
  <c r="E80" i="2" s="1"/>
  <c r="D76" i="2"/>
  <c r="C76" i="2"/>
  <c r="E75" i="2"/>
  <c r="E71" i="2"/>
  <c r="F71" i="2" s="1"/>
  <c r="E70" i="2"/>
  <c r="G70" i="2" s="1"/>
  <c r="D69" i="2"/>
  <c r="C69" i="2"/>
  <c r="J64" i="2"/>
  <c r="E64" i="2"/>
  <c r="F64" i="2" s="1"/>
  <c r="D63" i="2"/>
  <c r="C63" i="2"/>
  <c r="J62" i="2"/>
  <c r="F62" i="2"/>
  <c r="E61" i="2"/>
  <c r="D61" i="2"/>
  <c r="C61" i="2"/>
  <c r="E60" i="2"/>
  <c r="J60" i="2" s="1"/>
  <c r="E59" i="2"/>
  <c r="D59" i="2"/>
  <c r="C59" i="2"/>
  <c r="J58" i="2"/>
  <c r="E57" i="2"/>
  <c r="H58" i="2" s="1"/>
  <c r="D56" i="2"/>
  <c r="C56" i="2"/>
  <c r="J55" i="2"/>
  <c r="E54" i="2"/>
  <c r="E53" i="2"/>
  <c r="E52" i="2"/>
  <c r="D51" i="2"/>
  <c r="C51" i="2"/>
  <c r="E50" i="2"/>
  <c r="D49" i="2"/>
  <c r="C49" i="2"/>
  <c r="E48" i="2"/>
  <c r="G48" i="2" s="1"/>
  <c r="E47" i="2"/>
  <c r="G47" i="2" s="1"/>
  <c r="D47" i="2"/>
  <c r="C47" i="2"/>
  <c r="J46" i="2"/>
  <c r="F46" i="2"/>
  <c r="E46" i="2"/>
  <c r="G46" i="2" s="1"/>
  <c r="E45" i="2"/>
  <c r="J45" i="2" s="1"/>
  <c r="J44" i="2"/>
  <c r="D43" i="2"/>
  <c r="C43" i="2"/>
  <c r="E42" i="2"/>
  <c r="J42" i="2" s="1"/>
  <c r="E41" i="2"/>
  <c r="G41" i="2" s="1"/>
  <c r="J40" i="2"/>
  <c r="J39" i="2"/>
  <c r="J38" i="2"/>
  <c r="J37" i="2"/>
  <c r="J36" i="2"/>
  <c r="D35" i="2"/>
  <c r="C35" i="2"/>
  <c r="J34" i="2"/>
  <c r="F34" i="2"/>
  <c r="J33" i="2"/>
  <c r="E32" i="2"/>
  <c r="D32" i="2"/>
  <c r="J32" i="2" s="1"/>
  <c r="C32" i="2"/>
  <c r="E31" i="2"/>
  <c r="E30" i="2"/>
  <c r="D29" i="2"/>
  <c r="C29" i="2"/>
  <c r="E28" i="2"/>
  <c r="E27" i="2" s="1"/>
  <c r="G27" i="2" s="1"/>
  <c r="D27" i="2"/>
  <c r="C27" i="2"/>
  <c r="F26" i="2"/>
  <c r="E26" i="2"/>
  <c r="J26" i="2" s="1"/>
  <c r="E25" i="2"/>
  <c r="E24" i="2"/>
  <c r="J24" i="2" s="1"/>
  <c r="E23" i="2"/>
  <c r="J23" i="2" s="1"/>
  <c r="E22" i="2"/>
  <c r="J22" i="2" s="1"/>
  <c r="D21" i="2"/>
  <c r="C21" i="2"/>
  <c r="E20" i="2"/>
  <c r="J20" i="2" s="1"/>
  <c r="E19" i="2"/>
  <c r="J19" i="2" s="1"/>
  <c r="E18" i="2"/>
  <c r="J18" i="2" s="1"/>
  <c r="C16" i="2"/>
  <c r="C12" i="2" s="1"/>
  <c r="D16" i="2"/>
  <c r="D15" i="2"/>
  <c r="D68" i="2" s="1"/>
  <c r="C15" i="2"/>
  <c r="C68" i="2" s="1"/>
  <c r="D14" i="2"/>
  <c r="D67" i="2" s="1"/>
  <c r="C14" i="2"/>
  <c r="C67" i="2" s="1"/>
  <c r="J71" i="2" l="1"/>
  <c r="E29" i="2"/>
  <c r="F57" i="2"/>
  <c r="J57" i="2"/>
  <c r="E56" i="2"/>
  <c r="G56" i="2" s="1"/>
  <c r="C65" i="2"/>
  <c r="C72" i="2" s="1"/>
  <c r="F48" i="2"/>
  <c r="J48" i="2"/>
  <c r="E16" i="2"/>
  <c r="J16" i="2" s="1"/>
  <c r="D12" i="2"/>
  <c r="D65" i="2" s="1"/>
  <c r="C66" i="2"/>
  <c r="G28" i="2"/>
  <c r="F47" i="2"/>
  <c r="C13" i="2"/>
  <c r="E15" i="2"/>
  <c r="E68" i="2" s="1"/>
  <c r="J68" i="2" s="1"/>
  <c r="E21" i="2"/>
  <c r="J21" i="2" s="1"/>
  <c r="J47" i="2"/>
  <c r="D13" i="2"/>
  <c r="E14" i="2"/>
  <c r="J14" i="2" s="1"/>
  <c r="J17" i="2"/>
  <c r="E63" i="2"/>
  <c r="G63" i="2" s="1"/>
  <c r="C77" i="2"/>
  <c r="C75" i="2" s="1"/>
  <c r="D66" i="2"/>
  <c r="J25" i="2"/>
  <c r="H29" i="2"/>
  <c r="F29" i="2"/>
  <c r="G30" i="2"/>
  <c r="J31" i="2"/>
  <c r="H31" i="2"/>
  <c r="F31" i="2"/>
  <c r="E43" i="2"/>
  <c r="J43" i="2" s="1"/>
  <c r="J50" i="2"/>
  <c r="F50" i="2"/>
  <c r="E49" i="2"/>
  <c r="H50" i="2" s="1"/>
  <c r="J52" i="2"/>
  <c r="F52" i="2"/>
  <c r="E69" i="2"/>
  <c r="J69" i="2" s="1"/>
  <c r="J54" i="2"/>
  <c r="F61" i="2"/>
  <c r="E12" i="2"/>
  <c r="F17" i="2"/>
  <c r="F18" i="2"/>
  <c r="F19" i="2"/>
  <c r="F20" i="2"/>
  <c r="F21" i="2"/>
  <c r="F22" i="2"/>
  <c r="F23" i="2"/>
  <c r="F25" i="2"/>
  <c r="J27" i="2"/>
  <c r="F27" i="2"/>
  <c r="J28" i="2"/>
  <c r="H28" i="2"/>
  <c r="F28" i="2"/>
  <c r="J29" i="2"/>
  <c r="G29" i="2"/>
  <c r="J30" i="2"/>
  <c r="H30" i="2"/>
  <c r="F30" i="2"/>
  <c r="G31" i="2"/>
  <c r="F32" i="2"/>
  <c r="F41" i="2"/>
  <c r="E35" i="2"/>
  <c r="J41" i="2"/>
  <c r="G45" i="2"/>
  <c r="G50" i="2"/>
  <c r="E51" i="2"/>
  <c r="J53" i="2"/>
  <c r="F53" i="2"/>
  <c r="J59" i="2"/>
  <c r="J61" i="2"/>
  <c r="F70" i="2"/>
  <c r="J70" i="2"/>
  <c r="F45" i="2"/>
  <c r="G57" i="2"/>
  <c r="G64" i="2"/>
  <c r="J56" i="2" l="1"/>
  <c r="F56" i="2"/>
  <c r="H57" i="2"/>
  <c r="H53" i="2"/>
  <c r="J49" i="2"/>
  <c r="F16" i="2"/>
  <c r="H15" i="2"/>
  <c r="H22" i="2"/>
  <c r="J15" i="2"/>
  <c r="F15" i="2"/>
  <c r="F68" i="2"/>
  <c r="G68" i="2"/>
  <c r="F14" i="2"/>
  <c r="H23" i="2"/>
  <c r="E67" i="2"/>
  <c r="E13" i="2"/>
  <c r="F13" i="2" s="1"/>
  <c r="J13" i="2"/>
  <c r="H52" i="2"/>
  <c r="H63" i="2"/>
  <c r="H64" i="2"/>
  <c r="F63" i="2"/>
  <c r="J63" i="2"/>
  <c r="H51" i="2"/>
  <c r="F51" i="2"/>
  <c r="G35" i="2"/>
  <c r="F35" i="2"/>
  <c r="E65" i="2"/>
  <c r="F12" i="2"/>
  <c r="G12" i="2"/>
  <c r="G23" i="2"/>
  <c r="G22" i="2"/>
  <c r="G21" i="2"/>
  <c r="G20" i="2"/>
  <c r="G19" i="2"/>
  <c r="G18" i="2"/>
  <c r="G17" i="2"/>
  <c r="G16" i="2"/>
  <c r="G15" i="2"/>
  <c r="G14" i="2"/>
  <c r="G13" i="2"/>
  <c r="D77" i="2"/>
  <c r="J51" i="2"/>
  <c r="H55" i="2"/>
  <c r="G54" i="2"/>
  <c r="G49" i="2"/>
  <c r="G52" i="2"/>
  <c r="G53" i="2"/>
  <c r="G51" i="2"/>
  <c r="F49" i="2"/>
  <c r="F43" i="2"/>
  <c r="G43" i="2"/>
  <c r="H21" i="2"/>
  <c r="H16" i="2"/>
  <c r="J12" i="2"/>
  <c r="H54" i="2"/>
  <c r="H26" i="2"/>
  <c r="H24" i="2"/>
  <c r="H20" i="2"/>
  <c r="H19" i="2"/>
  <c r="H18" i="2"/>
  <c r="H14" i="2"/>
  <c r="I69" i="2"/>
  <c r="J35" i="2"/>
  <c r="H25" i="2"/>
  <c r="H17" i="2"/>
  <c r="H13" i="2" l="1"/>
  <c r="G67" i="2"/>
  <c r="E66" i="2"/>
  <c r="J67" i="2"/>
  <c r="F67" i="2"/>
  <c r="E72" i="2"/>
  <c r="G65" i="2"/>
  <c r="I62" i="2"/>
  <c r="I34" i="2"/>
  <c r="I16" i="2"/>
  <c r="F65" i="2"/>
  <c r="I60" i="2"/>
  <c r="I55" i="2"/>
  <c r="I42" i="2"/>
  <c r="I40" i="2"/>
  <c r="I39" i="2"/>
  <c r="I38" i="2"/>
  <c r="I37" i="2"/>
  <c r="I36" i="2"/>
  <c r="I33" i="2"/>
  <c r="I58" i="2"/>
  <c r="I44" i="2"/>
  <c r="I32" i="2"/>
  <c r="I26" i="2"/>
  <c r="I41" i="2"/>
  <c r="I56" i="2"/>
  <c r="I67" i="2"/>
  <c r="I25" i="2"/>
  <c r="I14" i="2"/>
  <c r="I17" i="2"/>
  <c r="I19" i="2"/>
  <c r="I21" i="2"/>
  <c r="I23" i="2"/>
  <c r="I50" i="2"/>
  <c r="I71" i="2"/>
  <c r="I30" i="2"/>
  <c r="I61" i="2"/>
  <c r="I70" i="2"/>
  <c r="I57" i="2"/>
  <c r="I68" i="2"/>
  <c r="I13" i="2"/>
  <c r="I15" i="2"/>
  <c r="I18" i="2"/>
  <c r="I20" i="2"/>
  <c r="I22" i="2"/>
  <c r="I24" i="2"/>
  <c r="I31" i="2"/>
  <c r="I52" i="2"/>
  <c r="I54" i="2"/>
  <c r="I59" i="2"/>
  <c r="I53" i="2"/>
  <c r="I45" i="2"/>
  <c r="I51" i="2"/>
  <c r="I66" i="2"/>
  <c r="I49" i="2"/>
  <c r="J65" i="2"/>
  <c r="I12" i="2"/>
  <c r="I35" i="2"/>
  <c r="F66" i="2" l="1"/>
  <c r="J66" i="2"/>
  <c r="G66" i="2"/>
  <c r="I65" i="2"/>
</calcChain>
</file>

<file path=xl/sharedStrings.xml><?xml version="1.0" encoding="utf-8"?>
<sst xmlns="http://schemas.openxmlformats.org/spreadsheetml/2006/main" count="131" uniqueCount="120">
  <si>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</si>
  <si>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</si>
  <si>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</si>
  <si>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</si>
  <si>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</si>
  <si>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</si>
  <si>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</si>
  <si>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</si>
  <si>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</si>
  <si>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</si>
  <si>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</si>
  <si>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</si>
  <si>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</si>
  <si>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</si>
  <si>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</si>
  <si>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</si>
  <si>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</si>
  <si>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</si>
  <si>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</si>
  <si>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</si>
  <si>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</si>
  <si>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</si>
  <si>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</si>
  <si>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</si>
  <si>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</si>
  <si>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</si>
  <si>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</si>
  <si>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</si>
  <si>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</si>
  <si>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</si>
  <si>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</si>
  <si>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</si>
  <si>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</si>
  <si>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</si>
  <si>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</si>
  <si>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</si>
  <si>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</si>
  <si>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</si>
  <si>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</si>
  <si>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</si>
  <si>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</si>
  <si>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</si>
  <si>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</si>
  <si>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</si>
  <si>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</si>
  <si>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</si>
  <si>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</si>
  <si>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</si>
  <si>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</si>
  <si>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</si>
  <si>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</si>
  <si>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</si>
  <si>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</si>
  <si>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</si>
  <si>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</si>
  <si>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</si>
  <si>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</si>
  <si>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</si>
  <si>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</si>
  <si>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</si>
  <si>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</si>
  <si>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</si>
  <si>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</si>
  <si>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</si>
  <si>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</si>
  <si>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</si>
  <si>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</si>
  <si>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</si>
  <si>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</si>
  <si>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</si>
  <si>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</si>
  <si>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</si>
  <si>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</si>
  <si>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</si>
  <si>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</si>
  <si>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</si>
  <si>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</si>
  <si>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</si>
  <si>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</si>
  <si>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</si>
  <si>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</si>
  <si>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</si>
  <si>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</si>
  <si>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</si>
  <si>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</si>
  <si>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</si>
  <si>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</si>
  <si>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</si>
  <si>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</si>
  <si>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</si>
  <si>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</si>
  <si>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</si>
  <si>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</si>
  <si>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</si>
  <si>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</si>
  <si>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</si>
  <si>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</si>
  <si>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</si>
  <si>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</si>
  <si>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доходы за минусом внутренних оборотов</t>
  </si>
  <si>
    <t xml:space="preserve">об исполнении бюджета Усть-Кульского муниципального образования по состоянию </t>
  </si>
  <si>
    <t>Приложение № 2</t>
  </si>
  <si>
    <t>к информации об исполнении бюджета</t>
  </si>
  <si>
    <t>Усть-Кульского муниципального образования</t>
  </si>
  <si>
    <t>к квартальному назначению</t>
  </si>
  <si>
    <t>Дорожное хозяйство (дорожные фонды)</t>
  </si>
  <si>
    <t>223 КОСГУ</t>
  </si>
  <si>
    <t>310 КОСГУ</t>
  </si>
  <si>
    <t>иточники таб.</t>
  </si>
  <si>
    <t>ф.0503317увеличение прочих остатков</t>
  </si>
  <si>
    <t>ф.0503317доходы лимиты</t>
  </si>
  <si>
    <t>ф.0503317доходы расходы</t>
  </si>
  <si>
    <t>таб.Рита вн об 20</t>
  </si>
  <si>
    <t>таб.Рита вн об 1кв.20</t>
  </si>
  <si>
    <t>таб.Рита вн об 1кв.21</t>
  </si>
  <si>
    <t xml:space="preserve">                      б/лист ст 266</t>
  </si>
  <si>
    <t>за 9 месяцев 2021 года</t>
  </si>
  <si>
    <t xml:space="preserve">                   на 01 октября 2021 года по расходам</t>
  </si>
  <si>
    <t>Уточненный план на 01.10.2021г., руб.</t>
  </si>
  <si>
    <t>Исполнено на 01.10.2021г.,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</si>
</sst>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2" fillId="0" borderId="0" xfId="0" applyFont="1" applyBorder="1"/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/>
    <xf numFmtId="0" fontId="4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2" fillId="3" borderId="4" xfId="0" applyFont="1" applyFill="1" applyBorder="1"/>
    <xf numFmtId="0" fontId="2" fillId="3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2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2" fillId="3" borderId="6" xfId="0" applyFont="1" applyFill="1" applyBorder="1"/>
    <xf numFmtId="0" fontId="2" fillId="3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3" borderId="4" xfId="0" applyFont="1" applyFill="1" applyBorder="1" applyAlignment="1">
      <alignment horizontal="left" wrapText="1"/>
    </xf>
    <xf numFmtId="4" fontId="6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3" fillId="3" borderId="0" xfId="0" applyFont="1" applyFill="1"/>
    <xf numFmtId="164" fontId="6" fillId="2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4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/>
    <xf numFmtId="4" fontId="6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4" fontId="11" fillId="3" borderId="4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4"/>
  <sheetViews>
    <sheetView showGridLines="0" tabSelected="1" view="pageBreakPreview" topLeftCell="D51" zoomScale="78" zoomScaleNormal="100" zoomScaleSheetLayoutView="78" workbookViewId="0">
      <selection activeCell="I63" sqref="I63:I64"/>
    </sheetView>
  </sheetViews>
  <sheetFormatPr defaultColWidth="9.08984375" defaultRowHeight="11.5" x14ac:dyDescent="0.25"/>
  <cols>
    <col min="1" max="1" width="6.36328125" style="1" customWidth="1"/>
    <col min="2" max="2" width="37.36328125" style="1" customWidth="1"/>
    <col min="3" max="3" width="10.453125" style="1" customWidth="1"/>
    <col min="4" max="4" width="10.6328125" style="1" customWidth="1"/>
    <col min="5" max="5" width="10.08984375" style="1" customWidth="1"/>
    <col min="6" max="6" width="10.453125" style="1" customWidth="1"/>
    <col min="7" max="7" width="10.36328125" style="1" customWidth="1"/>
    <col min="8" max="8" width="9.81640625" style="2" customWidth="1"/>
    <col min="9" max="9" width="9.90625" style="2" customWidth="1"/>
    <col min="10" max="10" width="11" style="2" customWidth="1"/>
    <col min="11" max="11" width="12" style="2" customWidth="1"/>
    <col min="12" max="12" width="12.08984375" style="2" customWidth="1"/>
    <col min="13" max="13" width="11.453125" style="2" customWidth="1"/>
    <col min="14" max="16384" width="9.08984375" style="2"/>
  </cols>
  <sheetData>
    <row r="1" spans="1:11" s="7" customFormat="1" ht="14" customHeight="1" x14ac:dyDescent="0.35">
      <c r="B1" s="62"/>
      <c r="C1" s="62"/>
      <c r="D1" s="62"/>
      <c r="E1" s="62"/>
      <c r="F1" s="62"/>
      <c r="G1" s="62"/>
      <c r="H1" s="62"/>
      <c r="I1" s="62"/>
      <c r="J1" s="61" t="s">
        <v>101</v>
      </c>
    </row>
    <row r="2" spans="1:11" ht="14" customHeight="1" x14ac:dyDescent="0.35">
      <c r="A2" s="62"/>
      <c r="B2" s="62"/>
      <c r="C2" s="62"/>
      <c r="D2" s="62"/>
      <c r="E2" s="62"/>
      <c r="F2" s="62"/>
      <c r="G2" s="62"/>
      <c r="H2" s="62"/>
      <c r="I2" s="62"/>
      <c r="J2" s="61" t="s">
        <v>102</v>
      </c>
    </row>
    <row r="3" spans="1:11" ht="14" customHeight="1" x14ac:dyDescent="0.35">
      <c r="A3" s="62"/>
      <c r="B3" s="62"/>
      <c r="C3" s="62"/>
      <c r="D3" s="62"/>
      <c r="E3" s="62"/>
      <c r="F3" s="62"/>
      <c r="G3" s="62"/>
      <c r="H3" s="62"/>
      <c r="I3" s="62"/>
      <c r="J3" s="61" t="s">
        <v>103</v>
      </c>
    </row>
    <row r="4" spans="1:11" ht="14" customHeight="1" x14ac:dyDescent="0.35">
      <c r="A4" s="62"/>
      <c r="B4" s="62"/>
      <c r="C4" s="62"/>
      <c r="D4" s="62"/>
      <c r="E4" s="62"/>
      <c r="F4" s="62"/>
      <c r="G4" s="62"/>
      <c r="H4" s="62"/>
      <c r="I4" s="62"/>
      <c r="J4" s="61" t="s">
        <v>116</v>
      </c>
    </row>
    <row r="5" spans="1:11" ht="14" customHeight="1" x14ac:dyDescent="0.35">
      <c r="A5" s="62"/>
      <c r="B5" s="62"/>
      <c r="C5" s="62"/>
      <c r="D5" s="62"/>
      <c r="E5" s="62"/>
      <c r="F5" s="62"/>
      <c r="G5" s="62"/>
      <c r="H5" s="62"/>
      <c r="I5" s="62"/>
      <c r="J5" s="61"/>
    </row>
    <row r="6" spans="1:11" ht="19.75" customHeight="1" x14ac:dyDescent="0.3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</row>
    <row r="7" spans="1:11" ht="13.5" customHeight="1" x14ac:dyDescent="0.3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</row>
    <row r="8" spans="1:11" ht="13.5" customHeight="1" x14ac:dyDescent="0.35">
      <c r="A8" s="80" t="s">
        <v>117</v>
      </c>
      <c r="B8" s="80"/>
      <c r="C8" s="80"/>
      <c r="D8" s="80"/>
      <c r="E8" s="80"/>
      <c r="F8" s="80"/>
      <c r="G8" s="80"/>
      <c r="H8" s="80"/>
      <c r="I8" s="80"/>
      <c r="J8" s="80"/>
    </row>
    <row r="9" spans="1:11" ht="13.5" customHeight="1" x14ac:dyDescent="0.35">
      <c r="A9" s="52"/>
      <c r="B9" s="52"/>
      <c r="C9" s="70"/>
      <c r="D9" s="70"/>
      <c r="E9" s="70"/>
      <c r="F9" s="52"/>
      <c r="G9" s="52"/>
      <c r="H9" s="52"/>
      <c r="I9" s="52"/>
      <c r="J9" s="52"/>
    </row>
    <row r="10" spans="1:11" ht="12.9" customHeight="1" x14ac:dyDescent="0.25">
      <c r="A10" s="81" t="s">
        <v>94</v>
      </c>
      <c r="B10" s="82" t="s">
        <v>0</v>
      </c>
      <c r="C10" s="82" t="s">
        <v>91</v>
      </c>
      <c r="D10" s="83" t="s">
        <v>118</v>
      </c>
      <c r="E10" s="83" t="s">
        <v>119</v>
      </c>
      <c r="F10" s="83" t="s">
        <v>78</v>
      </c>
      <c r="G10" s="83"/>
      <c r="H10" s="83" t="s">
        <v>92</v>
      </c>
      <c r="I10" s="83" t="s">
        <v>93</v>
      </c>
      <c r="J10" s="84" t="s">
        <v>98</v>
      </c>
    </row>
    <row r="11" spans="1:11" ht="55.25" customHeight="1" x14ac:dyDescent="0.25">
      <c r="A11" s="81"/>
      <c r="B11" s="82"/>
      <c r="C11" s="82"/>
      <c r="D11" s="83"/>
      <c r="E11" s="83"/>
      <c r="F11" s="51" t="s">
        <v>90</v>
      </c>
      <c r="G11" s="51" t="s">
        <v>104</v>
      </c>
      <c r="H11" s="83"/>
      <c r="I11" s="83"/>
      <c r="J11" s="84"/>
      <c r="K11" s="59"/>
    </row>
    <row r="12" spans="1:11" s="55" customFormat="1" ht="13" customHeight="1" x14ac:dyDescent="0.25">
      <c r="A12" s="8" t="s">
        <v>13</v>
      </c>
      <c r="B12" s="9" t="s">
        <v>1</v>
      </c>
      <c r="C12" s="50">
        <f>C16+C20++C24+C25+C26</f>
        <v>2753634.06</v>
      </c>
      <c r="D12" s="50">
        <f>D16+D20++D24+D25+D26</f>
        <v>1928548.73</v>
      </c>
      <c r="E12" s="50">
        <f>E16+E20++E24+E25+E26</f>
        <v>1928548.73</v>
      </c>
      <c r="F12" s="57">
        <f>E12*100/C12</f>
        <v>70.036493156973805</v>
      </c>
      <c r="G12" s="57">
        <f>E12/D12*100</f>
        <v>100</v>
      </c>
      <c r="H12" s="58">
        <v>100</v>
      </c>
      <c r="I12" s="33">
        <f t="shared" ref="I12:I43" si="0">SUM(E12/E$65*100)</f>
        <v>54.611290901103061</v>
      </c>
      <c r="J12" s="50">
        <f t="shared" ref="J12:J71" si="1">D12-E12</f>
        <v>0</v>
      </c>
      <c r="K12" s="4"/>
    </row>
    <row r="13" spans="1:11" s="6" customFormat="1" ht="13" customHeight="1" x14ac:dyDescent="0.25">
      <c r="A13" s="75"/>
      <c r="B13" s="11" t="s">
        <v>7</v>
      </c>
      <c r="C13" s="35">
        <f>C14+C15</f>
        <v>2329134.06</v>
      </c>
      <c r="D13" s="35">
        <f>D14+D15</f>
        <v>1813348.77</v>
      </c>
      <c r="E13" s="35">
        <f>E14+E15</f>
        <v>1813348.77</v>
      </c>
      <c r="F13" s="33">
        <f t="shared" ref="F13:F71" si="2">E13*100/C13</f>
        <v>77.855062151295826</v>
      </c>
      <c r="G13" s="56">
        <f>D13/$E$12*100</f>
        <v>94.026598436016712</v>
      </c>
      <c r="H13" s="56">
        <f>E13/$E$12*100</f>
        <v>94.026598436016712</v>
      </c>
      <c r="I13" s="66">
        <f t="shared" si="0"/>
        <v>51.349139196305103</v>
      </c>
      <c r="J13" s="63">
        <f t="shared" si="1"/>
        <v>0</v>
      </c>
    </row>
    <row r="14" spans="1:11" s="6" customFormat="1" ht="13" customHeight="1" x14ac:dyDescent="0.25">
      <c r="A14" s="75"/>
      <c r="B14" s="11" t="s">
        <v>2</v>
      </c>
      <c r="C14" s="39">
        <f t="shared" ref="C14:E15" si="3">C18+C22</f>
        <v>1844402.45</v>
      </c>
      <c r="D14" s="39">
        <f t="shared" si="3"/>
        <v>1391280.66</v>
      </c>
      <c r="E14" s="39">
        <f t="shared" si="3"/>
        <v>1391280.66</v>
      </c>
      <c r="F14" s="33">
        <f t="shared" si="2"/>
        <v>75.432596611439109</v>
      </c>
      <c r="G14" s="56">
        <f t="shared" ref="G14:H26" si="4">D14/$E$12*100</f>
        <v>72.1413277433752</v>
      </c>
      <c r="H14" s="56">
        <f t="shared" si="4"/>
        <v>72.1413277433752</v>
      </c>
      <c r="I14" s="66">
        <f t="shared" si="0"/>
        <v>39.397310353852795</v>
      </c>
      <c r="J14" s="63">
        <f t="shared" si="1"/>
        <v>0</v>
      </c>
    </row>
    <row r="15" spans="1:11" s="6" customFormat="1" ht="13" customHeight="1" x14ac:dyDescent="0.25">
      <c r="A15" s="75"/>
      <c r="B15" s="11" t="s">
        <v>19</v>
      </c>
      <c r="C15" s="39">
        <f t="shared" si="3"/>
        <v>484731.61</v>
      </c>
      <c r="D15" s="39">
        <f t="shared" si="3"/>
        <v>422068.11</v>
      </c>
      <c r="E15" s="39">
        <f t="shared" si="3"/>
        <v>422068.11</v>
      </c>
      <c r="F15" s="33">
        <f t="shared" si="2"/>
        <v>87.072536903462932</v>
      </c>
      <c r="G15" s="56">
        <f t="shared" si="4"/>
        <v>21.885270692641505</v>
      </c>
      <c r="H15" s="56">
        <f t="shared" si="4"/>
        <v>21.885270692641505</v>
      </c>
      <c r="I15" s="66">
        <f t="shared" si="0"/>
        <v>11.951828842452306</v>
      </c>
      <c r="J15" s="63">
        <f t="shared" si="1"/>
        <v>0</v>
      </c>
    </row>
    <row r="16" spans="1:11" s="5" customFormat="1" ht="13" customHeight="1" x14ac:dyDescent="0.25">
      <c r="A16" s="12" t="s">
        <v>17</v>
      </c>
      <c r="B16" s="13" t="s">
        <v>29</v>
      </c>
      <c r="C16" s="40">
        <f>C17</f>
        <v>663933.06000000006</v>
      </c>
      <c r="D16" s="40">
        <f t="shared" ref="D16:E16" si="5">D17</f>
        <v>472544.24</v>
      </c>
      <c r="E16" s="40">
        <f t="shared" si="5"/>
        <v>472544.24</v>
      </c>
      <c r="F16" s="34">
        <f t="shared" si="2"/>
        <v>71.17347643450681</v>
      </c>
      <c r="G16" s="38">
        <f t="shared" si="4"/>
        <v>24.502582312244712</v>
      </c>
      <c r="H16" s="38">
        <f t="shared" si="4"/>
        <v>24.502582312244712</v>
      </c>
      <c r="I16" s="36">
        <f t="shared" si="0"/>
        <v>13.381176504822182</v>
      </c>
      <c r="J16" s="64">
        <f t="shared" si="1"/>
        <v>0</v>
      </c>
    </row>
    <row r="17" spans="1:12" s="5" customFormat="1" ht="13" customHeight="1" x14ac:dyDescent="0.25">
      <c r="A17" s="12"/>
      <c r="B17" s="14" t="s">
        <v>6</v>
      </c>
      <c r="C17" s="40">
        <f>C18+C19</f>
        <v>663933.06000000006</v>
      </c>
      <c r="D17" s="40">
        <f t="shared" ref="D17:E17" si="6">D18+D19</f>
        <v>472544.24</v>
      </c>
      <c r="E17" s="40">
        <f t="shared" si="6"/>
        <v>472544.24</v>
      </c>
      <c r="F17" s="34">
        <f t="shared" si="2"/>
        <v>71.17347643450681</v>
      </c>
      <c r="G17" s="38">
        <f t="shared" si="4"/>
        <v>24.502582312244712</v>
      </c>
      <c r="H17" s="38">
        <f t="shared" si="4"/>
        <v>24.502582312244712</v>
      </c>
      <c r="I17" s="36">
        <f t="shared" si="0"/>
        <v>13.381176504822182</v>
      </c>
      <c r="J17" s="64">
        <f>D17-E17</f>
        <v>0</v>
      </c>
    </row>
    <row r="18" spans="1:12" s="5" customFormat="1" ht="13" customHeight="1" x14ac:dyDescent="0.25">
      <c r="A18" s="12"/>
      <c r="B18" s="14" t="s">
        <v>8</v>
      </c>
      <c r="C18" s="40">
        <v>539683.56000000006</v>
      </c>
      <c r="D18" s="71">
        <v>362937.21</v>
      </c>
      <c r="E18" s="71">
        <f>D18</f>
        <v>362937.21</v>
      </c>
      <c r="F18" s="34">
        <f t="shared" si="2"/>
        <v>67.250002946170895</v>
      </c>
      <c r="G18" s="38">
        <f t="shared" si="4"/>
        <v>18.819187939316421</v>
      </c>
      <c r="H18" s="38">
        <f t="shared" si="4"/>
        <v>18.819187939316421</v>
      </c>
      <c r="I18" s="36">
        <f t="shared" si="0"/>
        <v>10.277401470765394</v>
      </c>
      <c r="J18" s="64">
        <f t="shared" si="1"/>
        <v>0</v>
      </c>
    </row>
    <row r="19" spans="1:12" s="5" customFormat="1" ht="13" customHeight="1" x14ac:dyDescent="0.25">
      <c r="A19" s="12"/>
      <c r="B19" s="14" t="s">
        <v>20</v>
      </c>
      <c r="C19" s="71">
        <v>124249.5</v>
      </c>
      <c r="D19" s="71">
        <v>109607.03</v>
      </c>
      <c r="E19" s="71">
        <f>D19</f>
        <v>109607.03</v>
      </c>
      <c r="F19" s="34">
        <f t="shared" si="2"/>
        <v>88.215268471905318</v>
      </c>
      <c r="G19" s="38">
        <f t="shared" si="4"/>
        <v>5.6833943729282899</v>
      </c>
      <c r="H19" s="38">
        <f t="shared" si="4"/>
        <v>5.6833943729282899</v>
      </c>
      <c r="I19" s="36">
        <f t="shared" si="0"/>
        <v>3.1037750340567904</v>
      </c>
      <c r="J19" s="64">
        <f t="shared" si="1"/>
        <v>0</v>
      </c>
    </row>
    <row r="20" spans="1:12" s="5" customFormat="1" ht="13" customHeight="1" x14ac:dyDescent="0.25">
      <c r="A20" s="12" t="s">
        <v>18</v>
      </c>
      <c r="B20" s="13" t="s">
        <v>30</v>
      </c>
      <c r="C20" s="40">
        <v>2068201</v>
      </c>
      <c r="D20" s="40">
        <v>1455216.49</v>
      </c>
      <c r="E20" s="40">
        <f>D20</f>
        <v>1455216.49</v>
      </c>
      <c r="F20" s="34">
        <f t="shared" si="2"/>
        <v>70.361463416756877</v>
      </c>
      <c r="G20" s="38">
        <f t="shared" si="4"/>
        <v>75.456557947592017</v>
      </c>
      <c r="H20" s="38">
        <f t="shared" si="4"/>
        <v>75.456557947592017</v>
      </c>
      <c r="I20" s="36">
        <f t="shared" si="0"/>
        <v>41.207800364718878</v>
      </c>
      <c r="J20" s="64">
        <f t="shared" si="1"/>
        <v>0</v>
      </c>
    </row>
    <row r="21" spans="1:12" s="5" customFormat="1" ht="13" customHeight="1" x14ac:dyDescent="0.25">
      <c r="A21" s="12"/>
      <c r="B21" s="14" t="s">
        <v>7</v>
      </c>
      <c r="C21" s="40">
        <f>C22+C23</f>
        <v>1665201</v>
      </c>
      <c r="D21" s="40">
        <f>D22+D23</f>
        <v>1340804.53</v>
      </c>
      <c r="E21" s="40">
        <f>E22+E23</f>
        <v>1340804.53</v>
      </c>
      <c r="F21" s="34">
        <f t="shared" si="2"/>
        <v>80.519080279197524</v>
      </c>
      <c r="G21" s="38">
        <f t="shared" si="4"/>
        <v>69.524016123771986</v>
      </c>
      <c r="H21" s="38">
        <f t="shared" si="4"/>
        <v>69.524016123771986</v>
      </c>
      <c r="I21" s="36">
        <f t="shared" si="0"/>
        <v>37.967962691482917</v>
      </c>
      <c r="J21" s="64">
        <f t="shared" si="1"/>
        <v>0</v>
      </c>
    </row>
    <row r="22" spans="1:12" s="5" customFormat="1" ht="13" customHeight="1" x14ac:dyDescent="0.25">
      <c r="A22" s="12"/>
      <c r="B22" s="14" t="s">
        <v>2</v>
      </c>
      <c r="C22" s="71">
        <v>1304718.8899999999</v>
      </c>
      <c r="D22" s="71">
        <v>1028343.45</v>
      </c>
      <c r="E22" s="71">
        <f>D22</f>
        <v>1028343.45</v>
      </c>
      <c r="F22" s="34">
        <f t="shared" si="2"/>
        <v>78.817242386978862</v>
      </c>
      <c r="G22" s="38">
        <f t="shared" si="4"/>
        <v>53.322139804058779</v>
      </c>
      <c r="H22" s="38">
        <f t="shared" si="4"/>
        <v>53.322139804058779</v>
      </c>
      <c r="I22" s="36">
        <f t="shared" si="0"/>
        <v>29.119908883087405</v>
      </c>
      <c r="J22" s="64">
        <f>D22-E22</f>
        <v>0</v>
      </c>
    </row>
    <row r="23" spans="1:12" s="31" customFormat="1" ht="13" customHeight="1" x14ac:dyDescent="0.25">
      <c r="A23" s="12"/>
      <c r="B23" s="14" t="s">
        <v>9</v>
      </c>
      <c r="C23" s="71">
        <v>360482.11</v>
      </c>
      <c r="D23" s="71">
        <v>312461.08</v>
      </c>
      <c r="E23" s="71">
        <f>D23</f>
        <v>312461.08</v>
      </c>
      <c r="F23" s="34">
        <f t="shared" si="2"/>
        <v>86.678664858014727</v>
      </c>
      <c r="G23" s="38">
        <f t="shared" si="4"/>
        <v>16.201876319713218</v>
      </c>
      <c r="H23" s="38">
        <f t="shared" si="4"/>
        <v>16.201876319713218</v>
      </c>
      <c r="I23" s="34">
        <f t="shared" si="0"/>
        <v>8.848053808395516</v>
      </c>
      <c r="J23" s="42">
        <f t="shared" si="1"/>
        <v>0</v>
      </c>
    </row>
    <row r="24" spans="1:12" s="31" customFormat="1" ht="13" customHeight="1" x14ac:dyDescent="0.25">
      <c r="A24" s="12" t="s">
        <v>49</v>
      </c>
      <c r="B24" s="14" t="s">
        <v>50</v>
      </c>
      <c r="C24" s="40">
        <v>0</v>
      </c>
      <c r="D24" s="40">
        <v>0</v>
      </c>
      <c r="E24" s="71">
        <f t="shared" ref="E24:E26" si="7">D24</f>
        <v>0</v>
      </c>
      <c r="F24" s="34">
        <v>0</v>
      </c>
      <c r="G24" s="34">
        <v>0</v>
      </c>
      <c r="H24" s="38">
        <f t="shared" si="4"/>
        <v>0</v>
      </c>
      <c r="I24" s="34">
        <f t="shared" si="0"/>
        <v>0</v>
      </c>
      <c r="J24" s="42">
        <f t="shared" si="1"/>
        <v>0</v>
      </c>
    </row>
    <row r="25" spans="1:12" s="31" customFormat="1" ht="13" customHeight="1" x14ac:dyDescent="0.25">
      <c r="A25" s="12" t="s">
        <v>47</v>
      </c>
      <c r="B25" s="13" t="s">
        <v>15</v>
      </c>
      <c r="C25" s="40">
        <v>20000</v>
      </c>
      <c r="D25" s="40">
        <v>0</v>
      </c>
      <c r="E25" s="71">
        <f t="shared" si="7"/>
        <v>0</v>
      </c>
      <c r="F25" s="34">
        <f t="shared" si="2"/>
        <v>0</v>
      </c>
      <c r="G25" s="34">
        <v>0</v>
      </c>
      <c r="H25" s="38">
        <f t="shared" si="4"/>
        <v>0</v>
      </c>
      <c r="I25" s="34">
        <f t="shared" si="0"/>
        <v>0</v>
      </c>
      <c r="J25" s="42">
        <f t="shared" si="1"/>
        <v>0</v>
      </c>
    </row>
    <row r="26" spans="1:12" s="31" customFormat="1" ht="13" customHeight="1" x14ac:dyDescent="0.25">
      <c r="A26" s="12" t="s">
        <v>65</v>
      </c>
      <c r="B26" s="14" t="s">
        <v>66</v>
      </c>
      <c r="C26" s="40">
        <v>1500</v>
      </c>
      <c r="D26" s="40">
        <v>788</v>
      </c>
      <c r="E26" s="71">
        <f t="shared" si="7"/>
        <v>788</v>
      </c>
      <c r="F26" s="34">
        <f t="shared" si="2"/>
        <v>52.533333333333331</v>
      </c>
      <c r="G26" s="34">
        <v>0</v>
      </c>
      <c r="H26" s="38">
        <f t="shared" si="4"/>
        <v>4.0859740163267745E-2</v>
      </c>
      <c r="I26" s="34">
        <f t="shared" si="0"/>
        <v>2.2314031561996989E-2</v>
      </c>
      <c r="J26" s="42">
        <f t="shared" si="1"/>
        <v>0</v>
      </c>
    </row>
    <row r="27" spans="1:12" s="55" customFormat="1" ht="13" customHeight="1" x14ac:dyDescent="0.25">
      <c r="A27" s="15" t="s">
        <v>80</v>
      </c>
      <c r="B27" s="16" t="s">
        <v>81</v>
      </c>
      <c r="C27" s="32">
        <f>C28</f>
        <v>137300</v>
      </c>
      <c r="D27" s="32">
        <f>D28</f>
        <v>83000</v>
      </c>
      <c r="E27" s="32">
        <f>E28</f>
        <v>83000</v>
      </c>
      <c r="F27" s="33">
        <f t="shared" si="2"/>
        <v>60.451565914056808</v>
      </c>
      <c r="G27" s="33">
        <f t="shared" ref="G27:G70" si="8">E27/D27*100</f>
        <v>100</v>
      </c>
      <c r="H27" s="33">
        <v>100</v>
      </c>
      <c r="I27" s="76">
        <v>2.2999999999999998</v>
      </c>
      <c r="J27" s="65">
        <f t="shared" si="1"/>
        <v>0</v>
      </c>
      <c r="K27" s="60"/>
      <c r="L27" s="60"/>
    </row>
    <row r="28" spans="1:12" s="6" customFormat="1" ht="13" customHeight="1" x14ac:dyDescent="0.25">
      <c r="A28" s="12" t="s">
        <v>35</v>
      </c>
      <c r="B28" s="14" t="s">
        <v>36</v>
      </c>
      <c r="C28" s="40">
        <v>137300</v>
      </c>
      <c r="D28" s="40">
        <v>83000</v>
      </c>
      <c r="E28" s="40">
        <f>D28</f>
        <v>83000</v>
      </c>
      <c r="F28" s="34">
        <f t="shared" si="2"/>
        <v>60.451565914056808</v>
      </c>
      <c r="G28" s="34">
        <f t="shared" si="8"/>
        <v>100</v>
      </c>
      <c r="H28" s="36">
        <f>E28/$E$27*100</f>
        <v>100</v>
      </c>
      <c r="I28" s="78">
        <v>2.2999999999999998</v>
      </c>
      <c r="J28" s="64">
        <f t="shared" si="1"/>
        <v>0</v>
      </c>
    </row>
    <row r="29" spans="1:12" s="5" customFormat="1" ht="13" customHeight="1" x14ac:dyDescent="0.25">
      <c r="A29" s="12"/>
      <c r="B29" s="14" t="s">
        <v>37</v>
      </c>
      <c r="C29" s="40">
        <f>C30+C31</f>
        <v>124700</v>
      </c>
      <c r="D29" s="40">
        <f>D30+D31</f>
        <v>83000</v>
      </c>
      <c r="E29" s="40">
        <f>E30+E31</f>
        <v>83000</v>
      </c>
      <c r="F29" s="34">
        <f t="shared" si="2"/>
        <v>66.559743384121887</v>
      </c>
      <c r="G29" s="34">
        <f t="shared" si="8"/>
        <v>100</v>
      </c>
      <c r="H29" s="36">
        <f t="shared" ref="G29:H31" si="9">E29/$E$27*100</f>
        <v>100</v>
      </c>
      <c r="I29" s="78">
        <v>2.2999999999999998</v>
      </c>
      <c r="J29" s="64">
        <f>D29-E29</f>
        <v>0</v>
      </c>
    </row>
    <row r="30" spans="1:12" s="5" customFormat="1" ht="13" customHeight="1" x14ac:dyDescent="0.25">
      <c r="A30" s="12"/>
      <c r="B30" s="14" t="s">
        <v>38</v>
      </c>
      <c r="C30" s="71">
        <v>95775.73</v>
      </c>
      <c r="D30" s="71">
        <v>64002.86</v>
      </c>
      <c r="E30" s="71">
        <f>D30</f>
        <v>64002.86</v>
      </c>
      <c r="F30" s="34">
        <f t="shared" si="2"/>
        <v>66.825760555414192</v>
      </c>
      <c r="G30" s="36">
        <f t="shared" si="9"/>
        <v>77.111879518072286</v>
      </c>
      <c r="H30" s="36">
        <f t="shared" si="9"/>
        <v>77.111879518072286</v>
      </c>
      <c r="I30" s="36">
        <f t="shared" si="0"/>
        <v>1.8123881194138003</v>
      </c>
      <c r="J30" s="64">
        <f t="shared" si="1"/>
        <v>0</v>
      </c>
    </row>
    <row r="31" spans="1:12" s="5" customFormat="1" ht="13" customHeight="1" x14ac:dyDescent="0.25">
      <c r="A31" s="12"/>
      <c r="B31" s="14" t="s">
        <v>39</v>
      </c>
      <c r="C31" s="71">
        <v>28924.27</v>
      </c>
      <c r="D31" s="71">
        <v>18997.14</v>
      </c>
      <c r="E31" s="71">
        <f>D31</f>
        <v>18997.14</v>
      </c>
      <c r="F31" s="34">
        <f t="shared" si="2"/>
        <v>65.678891809542648</v>
      </c>
      <c r="G31" s="36">
        <f t="shared" si="9"/>
        <v>22.888120481927711</v>
      </c>
      <c r="H31" s="36">
        <f t="shared" si="9"/>
        <v>22.888120481927711</v>
      </c>
      <c r="I31" s="36">
        <f t="shared" si="0"/>
        <v>0.53794769231938511</v>
      </c>
      <c r="J31" s="64">
        <f t="shared" si="1"/>
        <v>0</v>
      </c>
    </row>
    <row r="32" spans="1:12" s="6" customFormat="1" ht="23" x14ac:dyDescent="0.25">
      <c r="A32" s="15" t="s">
        <v>21</v>
      </c>
      <c r="B32" s="17" t="s">
        <v>25</v>
      </c>
      <c r="C32" s="32">
        <f>C33+C34</f>
        <v>30500</v>
      </c>
      <c r="D32" s="32">
        <f>D33+D34</f>
        <v>0</v>
      </c>
      <c r="E32" s="32">
        <f>E33+E34</f>
        <v>0</v>
      </c>
      <c r="F32" s="33">
        <f t="shared" si="2"/>
        <v>0</v>
      </c>
      <c r="G32" s="33">
        <v>0</v>
      </c>
      <c r="H32" s="41">
        <v>0</v>
      </c>
      <c r="I32" s="41">
        <f t="shared" si="0"/>
        <v>0</v>
      </c>
      <c r="J32" s="63">
        <f t="shared" si="1"/>
        <v>0</v>
      </c>
    </row>
    <row r="33" spans="1:10" s="5" customFormat="1" ht="36.75" customHeight="1" x14ac:dyDescent="0.25">
      <c r="A33" s="12" t="s">
        <v>26</v>
      </c>
      <c r="B33" s="18" t="s">
        <v>51</v>
      </c>
      <c r="C33" s="40">
        <v>0</v>
      </c>
      <c r="D33" s="40">
        <v>0</v>
      </c>
      <c r="E33" s="40">
        <v>0</v>
      </c>
      <c r="F33" s="34">
        <v>0</v>
      </c>
      <c r="G33" s="34">
        <v>0</v>
      </c>
      <c r="H33" s="36">
        <v>0</v>
      </c>
      <c r="I33" s="36">
        <f t="shared" si="0"/>
        <v>0</v>
      </c>
      <c r="J33" s="64">
        <f t="shared" si="1"/>
        <v>0</v>
      </c>
    </row>
    <row r="34" spans="1:10" s="5" customFormat="1" ht="13" customHeight="1" x14ac:dyDescent="0.25">
      <c r="A34" s="12" t="s">
        <v>64</v>
      </c>
      <c r="B34" s="18" t="s">
        <v>48</v>
      </c>
      <c r="C34" s="40">
        <v>30500</v>
      </c>
      <c r="D34" s="40">
        <v>0</v>
      </c>
      <c r="E34" s="40">
        <v>0</v>
      </c>
      <c r="F34" s="34">
        <f t="shared" si="2"/>
        <v>0</v>
      </c>
      <c r="G34" s="34">
        <v>0</v>
      </c>
      <c r="H34" s="36">
        <v>0</v>
      </c>
      <c r="I34" s="36">
        <f t="shared" si="0"/>
        <v>0</v>
      </c>
      <c r="J34" s="64">
        <f t="shared" si="1"/>
        <v>0</v>
      </c>
    </row>
    <row r="35" spans="1:10" s="6" customFormat="1" ht="13" customHeight="1" x14ac:dyDescent="0.25">
      <c r="A35" s="15" t="s">
        <v>62</v>
      </c>
      <c r="B35" s="17" t="s">
        <v>63</v>
      </c>
      <c r="C35" s="32">
        <f>C36+C40+C41+C42</f>
        <v>958833.66</v>
      </c>
      <c r="D35" s="32">
        <f>D36+D40+D41+D42</f>
        <v>505243.52</v>
      </c>
      <c r="E35" s="32">
        <f>E36+E40+E41+E42</f>
        <v>505243.52</v>
      </c>
      <c r="F35" s="33">
        <f t="shared" si="2"/>
        <v>52.693552706524713</v>
      </c>
      <c r="G35" s="57">
        <f>E35/D35*100</f>
        <v>100</v>
      </c>
      <c r="H35" s="41">
        <v>0</v>
      </c>
      <c r="I35" s="41">
        <f t="shared" si="0"/>
        <v>14.307131791591951</v>
      </c>
      <c r="J35" s="63">
        <f t="shared" si="1"/>
        <v>0</v>
      </c>
    </row>
    <row r="36" spans="1:10" s="5" customFormat="1" ht="13" customHeight="1" x14ac:dyDescent="0.25">
      <c r="A36" s="12" t="s">
        <v>59</v>
      </c>
      <c r="B36" s="19" t="s">
        <v>60</v>
      </c>
      <c r="C36" s="40">
        <v>0</v>
      </c>
      <c r="D36" s="40">
        <v>0</v>
      </c>
      <c r="E36" s="40">
        <v>0</v>
      </c>
      <c r="F36" s="34">
        <v>0</v>
      </c>
      <c r="G36" s="74">
        <v>0</v>
      </c>
      <c r="H36" s="36">
        <v>0</v>
      </c>
      <c r="I36" s="36">
        <f t="shared" si="0"/>
        <v>0</v>
      </c>
      <c r="J36" s="64">
        <f t="shared" si="1"/>
        <v>0</v>
      </c>
    </row>
    <row r="37" spans="1:10" s="5" customFormat="1" ht="13" customHeight="1" x14ac:dyDescent="0.25">
      <c r="A37" s="12"/>
      <c r="B37" s="18" t="s">
        <v>37</v>
      </c>
      <c r="C37" s="40">
        <v>0</v>
      </c>
      <c r="D37" s="40">
        <v>0</v>
      </c>
      <c r="E37" s="40">
        <v>0</v>
      </c>
      <c r="F37" s="34">
        <v>0</v>
      </c>
      <c r="G37" s="74">
        <v>0</v>
      </c>
      <c r="H37" s="36">
        <v>0</v>
      </c>
      <c r="I37" s="36">
        <f t="shared" si="0"/>
        <v>0</v>
      </c>
      <c r="J37" s="64">
        <f t="shared" si="1"/>
        <v>0</v>
      </c>
    </row>
    <row r="38" spans="1:10" s="5" customFormat="1" ht="13" customHeight="1" x14ac:dyDescent="0.25">
      <c r="A38" s="12"/>
      <c r="B38" s="18" t="s">
        <v>61</v>
      </c>
      <c r="C38" s="40">
        <v>0</v>
      </c>
      <c r="D38" s="40">
        <v>0</v>
      </c>
      <c r="E38" s="40">
        <v>0</v>
      </c>
      <c r="F38" s="34">
        <v>0</v>
      </c>
      <c r="G38" s="74">
        <v>0</v>
      </c>
      <c r="H38" s="36">
        <v>0</v>
      </c>
      <c r="I38" s="36">
        <f t="shared" si="0"/>
        <v>0</v>
      </c>
      <c r="J38" s="64">
        <f t="shared" si="1"/>
        <v>0</v>
      </c>
    </row>
    <row r="39" spans="1:10" s="5" customFormat="1" ht="13" customHeight="1" x14ac:dyDescent="0.25">
      <c r="A39" s="12"/>
      <c r="B39" s="18" t="s">
        <v>39</v>
      </c>
      <c r="C39" s="40">
        <v>0</v>
      </c>
      <c r="D39" s="40">
        <v>0</v>
      </c>
      <c r="E39" s="40">
        <v>0</v>
      </c>
      <c r="F39" s="34">
        <v>0</v>
      </c>
      <c r="G39" s="74">
        <v>0</v>
      </c>
      <c r="H39" s="36">
        <v>0</v>
      </c>
      <c r="I39" s="36">
        <f t="shared" si="0"/>
        <v>0</v>
      </c>
      <c r="J39" s="64">
        <f t="shared" si="1"/>
        <v>0</v>
      </c>
    </row>
    <row r="40" spans="1:10" s="5" customFormat="1" ht="13" customHeight="1" x14ac:dyDescent="0.25">
      <c r="A40" s="12" t="s">
        <v>67</v>
      </c>
      <c r="B40" s="18" t="s">
        <v>68</v>
      </c>
      <c r="C40" s="40">
        <v>0</v>
      </c>
      <c r="D40" s="40">
        <v>0</v>
      </c>
      <c r="E40" s="40">
        <v>0</v>
      </c>
      <c r="F40" s="34">
        <v>0</v>
      </c>
      <c r="G40" s="74">
        <v>0</v>
      </c>
      <c r="H40" s="36">
        <v>0</v>
      </c>
      <c r="I40" s="36">
        <f t="shared" si="0"/>
        <v>0</v>
      </c>
      <c r="J40" s="64">
        <f t="shared" si="1"/>
        <v>0</v>
      </c>
    </row>
    <row r="41" spans="1:10" s="5" customFormat="1" ht="13" customHeight="1" x14ac:dyDescent="0.25">
      <c r="A41" s="12" t="s">
        <v>69</v>
      </c>
      <c r="B41" s="18" t="s">
        <v>105</v>
      </c>
      <c r="C41" s="40">
        <v>943833.66</v>
      </c>
      <c r="D41" s="40">
        <v>505243.52</v>
      </c>
      <c r="E41" s="40">
        <f>D41</f>
        <v>505243.52</v>
      </c>
      <c r="F41" s="34">
        <f t="shared" si="2"/>
        <v>53.530991891092334</v>
      </c>
      <c r="G41" s="74">
        <f t="shared" ref="G41:G43" si="10">E41/D41*100</f>
        <v>100</v>
      </c>
      <c r="H41" s="36">
        <v>100</v>
      </c>
      <c r="I41" s="36">
        <f t="shared" si="0"/>
        <v>14.307131791591951</v>
      </c>
      <c r="J41" s="64">
        <f t="shared" si="1"/>
        <v>0</v>
      </c>
    </row>
    <row r="42" spans="1:10" s="5" customFormat="1" ht="21.65" customHeight="1" x14ac:dyDescent="0.25">
      <c r="A42" s="12" t="s">
        <v>76</v>
      </c>
      <c r="B42" s="18" t="s">
        <v>77</v>
      </c>
      <c r="C42" s="40">
        <v>15000</v>
      </c>
      <c r="D42" s="40">
        <v>0</v>
      </c>
      <c r="E42" s="40">
        <f>D42</f>
        <v>0</v>
      </c>
      <c r="F42" s="34">
        <v>0</v>
      </c>
      <c r="G42" s="74">
        <v>0</v>
      </c>
      <c r="H42" s="36">
        <v>0</v>
      </c>
      <c r="I42" s="36">
        <f t="shared" si="0"/>
        <v>0</v>
      </c>
      <c r="J42" s="64">
        <f t="shared" si="1"/>
        <v>0</v>
      </c>
    </row>
    <row r="43" spans="1:10" s="6" customFormat="1" ht="13" customHeight="1" x14ac:dyDescent="0.25">
      <c r="A43" s="15" t="s">
        <v>22</v>
      </c>
      <c r="B43" s="16" t="s">
        <v>31</v>
      </c>
      <c r="C43" s="32">
        <f>C44+C45+C46</f>
        <v>125000</v>
      </c>
      <c r="D43" s="32">
        <f>D44+D45+D46</f>
        <v>5874.72</v>
      </c>
      <c r="E43" s="32">
        <f>E44+E45+E46</f>
        <v>5874.72</v>
      </c>
      <c r="F43" s="33">
        <f t="shared" si="2"/>
        <v>4.699776</v>
      </c>
      <c r="G43" s="57">
        <f t="shared" si="10"/>
        <v>100</v>
      </c>
      <c r="H43" s="41">
        <v>100</v>
      </c>
      <c r="I43" s="41">
        <f t="shared" si="0"/>
        <v>0.16635620240849613</v>
      </c>
      <c r="J43" s="63">
        <f t="shared" si="1"/>
        <v>0</v>
      </c>
    </row>
    <row r="44" spans="1:10" s="5" customFormat="1" ht="13" customHeight="1" x14ac:dyDescent="0.25">
      <c r="A44" s="12" t="s">
        <v>40</v>
      </c>
      <c r="B44" s="13" t="s">
        <v>41</v>
      </c>
      <c r="C44" s="40">
        <v>0</v>
      </c>
      <c r="D44" s="40">
        <v>0</v>
      </c>
      <c r="E44" s="40">
        <v>0</v>
      </c>
      <c r="F44" s="34">
        <v>0</v>
      </c>
      <c r="G44" s="74">
        <v>0</v>
      </c>
      <c r="H44" s="36">
        <v>0</v>
      </c>
      <c r="I44" s="34">
        <f t="shared" ref="I44:I64" si="11">SUM(E44/E$65*100)</f>
        <v>0</v>
      </c>
      <c r="J44" s="64">
        <f t="shared" si="1"/>
        <v>0</v>
      </c>
    </row>
    <row r="45" spans="1:10" s="5" customFormat="1" ht="13" customHeight="1" x14ac:dyDescent="0.25">
      <c r="A45" s="12" t="s">
        <v>23</v>
      </c>
      <c r="B45" s="13" t="s">
        <v>82</v>
      </c>
      <c r="C45" s="40">
        <v>60000</v>
      </c>
      <c r="D45" s="40">
        <v>0</v>
      </c>
      <c r="E45" s="40">
        <f>D45</f>
        <v>0</v>
      </c>
      <c r="F45" s="34">
        <f t="shared" si="2"/>
        <v>0</v>
      </c>
      <c r="G45" s="36">
        <f t="shared" ref="G45" si="12">D45/$E$27*100</f>
        <v>0</v>
      </c>
      <c r="H45" s="36">
        <v>0</v>
      </c>
      <c r="I45" s="34">
        <f t="shared" si="11"/>
        <v>0</v>
      </c>
      <c r="J45" s="64">
        <f t="shared" si="1"/>
        <v>0</v>
      </c>
    </row>
    <row r="46" spans="1:10" s="5" customFormat="1" ht="13" customHeight="1" x14ac:dyDescent="0.25">
      <c r="A46" s="12" t="s">
        <v>42</v>
      </c>
      <c r="B46" s="13" t="s">
        <v>43</v>
      </c>
      <c r="C46" s="40">
        <v>65000</v>
      </c>
      <c r="D46" s="40">
        <v>5874.72</v>
      </c>
      <c r="E46" s="40">
        <f>D46</f>
        <v>5874.72</v>
      </c>
      <c r="F46" s="34">
        <f t="shared" si="2"/>
        <v>9.0380307692307689</v>
      </c>
      <c r="G46" s="74">
        <f>E46/D46*100</f>
        <v>100</v>
      </c>
      <c r="H46" s="74">
        <v>100</v>
      </c>
      <c r="I46" s="34">
        <f t="shared" si="11"/>
        <v>0.16635620240849613</v>
      </c>
      <c r="J46" s="64">
        <f t="shared" si="1"/>
        <v>0</v>
      </c>
    </row>
    <row r="47" spans="1:10" s="6" customFormat="1" ht="13" customHeight="1" x14ac:dyDescent="0.25">
      <c r="A47" s="15" t="s">
        <v>14</v>
      </c>
      <c r="B47" s="11" t="s">
        <v>3</v>
      </c>
      <c r="C47" s="32">
        <f>C48</f>
        <v>17500</v>
      </c>
      <c r="D47" s="32">
        <f>D48</f>
        <v>7000</v>
      </c>
      <c r="E47" s="32">
        <f>E48</f>
        <v>7000</v>
      </c>
      <c r="F47" s="33">
        <f t="shared" si="2"/>
        <v>40</v>
      </c>
      <c r="G47" s="57">
        <f t="shared" ref="G47:G48" si="13">E47/D47*100</f>
        <v>100</v>
      </c>
      <c r="H47" s="57">
        <v>100</v>
      </c>
      <c r="I47" s="33">
        <f t="shared" si="11"/>
        <v>0.19822109255581083</v>
      </c>
      <c r="J47" s="63">
        <f t="shared" si="1"/>
        <v>0</v>
      </c>
    </row>
    <row r="48" spans="1:10" s="5" customFormat="1" ht="27.75" customHeight="1" x14ac:dyDescent="0.25">
      <c r="A48" s="12" t="s">
        <v>74</v>
      </c>
      <c r="B48" s="19" t="s">
        <v>75</v>
      </c>
      <c r="C48" s="40">
        <v>17500</v>
      </c>
      <c r="D48" s="40">
        <v>7000</v>
      </c>
      <c r="E48" s="40">
        <f>D48</f>
        <v>7000</v>
      </c>
      <c r="F48" s="34">
        <f t="shared" si="2"/>
        <v>40</v>
      </c>
      <c r="G48" s="74">
        <f t="shared" si="13"/>
        <v>100</v>
      </c>
      <c r="H48" s="74">
        <v>100</v>
      </c>
      <c r="I48" s="34">
        <f t="shared" si="11"/>
        <v>0.19822109255581083</v>
      </c>
      <c r="J48" s="64">
        <f t="shared" si="1"/>
        <v>0</v>
      </c>
    </row>
    <row r="49" spans="1:10" s="6" customFormat="1" ht="13" customHeight="1" x14ac:dyDescent="0.25">
      <c r="A49" s="15" t="s">
        <v>16</v>
      </c>
      <c r="B49" s="20" t="s">
        <v>83</v>
      </c>
      <c r="C49" s="32">
        <f>C50+C55</f>
        <v>772800</v>
      </c>
      <c r="D49" s="32">
        <f>D50+D55</f>
        <v>493995.96</v>
      </c>
      <c r="E49" s="32">
        <f>E50+E55</f>
        <v>493995.96</v>
      </c>
      <c r="F49" s="33">
        <f t="shared" si="2"/>
        <v>63.92287267080745</v>
      </c>
      <c r="G49" s="33">
        <f t="shared" si="8"/>
        <v>100</v>
      </c>
      <c r="H49" s="41">
        <v>100</v>
      </c>
      <c r="I49" s="41">
        <f t="shared" si="11"/>
        <v>13.988631272765231</v>
      </c>
      <c r="J49" s="63">
        <f t="shared" si="1"/>
        <v>0</v>
      </c>
    </row>
    <row r="50" spans="1:10" s="5" customFormat="1" ht="13" customHeight="1" x14ac:dyDescent="0.25">
      <c r="A50" s="12" t="s">
        <v>27</v>
      </c>
      <c r="B50" s="13" t="s">
        <v>32</v>
      </c>
      <c r="C50" s="40">
        <v>772800</v>
      </c>
      <c r="D50" s="40">
        <v>493995.96</v>
      </c>
      <c r="E50" s="40">
        <f>D50</f>
        <v>493995.96</v>
      </c>
      <c r="F50" s="34">
        <f t="shared" si="2"/>
        <v>63.92287267080745</v>
      </c>
      <c r="G50" s="34">
        <f t="shared" si="8"/>
        <v>100</v>
      </c>
      <c r="H50" s="36">
        <f>E50/$E$49*100</f>
        <v>100</v>
      </c>
      <c r="I50" s="36">
        <f t="shared" si="11"/>
        <v>13.988631272765231</v>
      </c>
      <c r="J50" s="64">
        <f t="shared" si="1"/>
        <v>0</v>
      </c>
    </row>
    <row r="51" spans="1:10" s="5" customFormat="1" ht="13" customHeight="1" x14ac:dyDescent="0.25">
      <c r="A51" s="12"/>
      <c r="B51" s="13" t="s">
        <v>37</v>
      </c>
      <c r="C51" s="40">
        <f>C52+C53+C54</f>
        <v>644800</v>
      </c>
      <c r="D51" s="40">
        <f t="shared" ref="D51:E51" si="14">D52+D53+D54</f>
        <v>389386.79</v>
      </c>
      <c r="E51" s="40">
        <f t="shared" si="14"/>
        <v>389386.79</v>
      </c>
      <c r="F51" s="34">
        <f t="shared" si="2"/>
        <v>60.388770161290324</v>
      </c>
      <c r="G51" s="36">
        <f t="shared" ref="G51:H54" si="15">D51/$E$49*100</f>
        <v>78.823881474658208</v>
      </c>
      <c r="H51" s="36">
        <f t="shared" si="15"/>
        <v>78.823881474658208</v>
      </c>
      <c r="I51" s="36">
        <f t="shared" si="11"/>
        <v>11.026382134371438</v>
      </c>
      <c r="J51" s="64">
        <f t="shared" si="1"/>
        <v>0</v>
      </c>
    </row>
    <row r="52" spans="1:10" s="5" customFormat="1" ht="13" customHeight="1" x14ac:dyDescent="0.25">
      <c r="A52" s="12"/>
      <c r="B52" s="14" t="s">
        <v>38</v>
      </c>
      <c r="C52" s="71">
        <v>506267.27</v>
      </c>
      <c r="D52" s="71">
        <v>300425.25</v>
      </c>
      <c r="E52" s="71">
        <f>D52</f>
        <v>300425.25</v>
      </c>
      <c r="F52" s="34">
        <f t="shared" si="2"/>
        <v>59.341234917279955</v>
      </c>
      <c r="G52" s="36">
        <f t="shared" si="15"/>
        <v>60.815325291324243</v>
      </c>
      <c r="H52" s="36">
        <f t="shared" si="15"/>
        <v>60.815325291324243</v>
      </c>
      <c r="I52" s="36">
        <f t="shared" si="11"/>
        <v>8.5072316123360849</v>
      </c>
      <c r="J52" s="64">
        <f t="shared" si="1"/>
        <v>0</v>
      </c>
    </row>
    <row r="53" spans="1:10" s="5" customFormat="1" ht="13" customHeight="1" x14ac:dyDescent="0.25">
      <c r="A53" s="12"/>
      <c r="B53" s="14" t="s">
        <v>39</v>
      </c>
      <c r="C53" s="71">
        <v>138532.73000000001</v>
      </c>
      <c r="D53" s="71">
        <v>88961.54</v>
      </c>
      <c r="E53" s="71">
        <f t="shared" ref="E53:E54" si="16">D53</f>
        <v>88961.54</v>
      </c>
      <c r="F53" s="34">
        <f t="shared" si="2"/>
        <v>64.216983235658461</v>
      </c>
      <c r="G53" s="36">
        <f t="shared" si="15"/>
        <v>18.008556183333969</v>
      </c>
      <c r="H53" s="36">
        <f t="shared" si="15"/>
        <v>18.008556183333969</v>
      </c>
      <c r="I53" s="36">
        <f t="shared" si="11"/>
        <v>2.5191505220353525</v>
      </c>
      <c r="J53" s="64">
        <f t="shared" si="1"/>
        <v>0</v>
      </c>
    </row>
    <row r="54" spans="1:10" s="5" customFormat="1" ht="13" customHeight="1" x14ac:dyDescent="0.25">
      <c r="A54" s="12"/>
      <c r="B54" s="14" t="s">
        <v>115</v>
      </c>
      <c r="C54" s="71">
        <v>0</v>
      </c>
      <c r="D54" s="71">
        <v>0</v>
      </c>
      <c r="E54" s="71">
        <f t="shared" si="16"/>
        <v>0</v>
      </c>
      <c r="F54" s="34">
        <v>0</v>
      </c>
      <c r="G54" s="36">
        <f t="shared" si="15"/>
        <v>0</v>
      </c>
      <c r="H54" s="36">
        <f t="shared" si="15"/>
        <v>0</v>
      </c>
      <c r="I54" s="36">
        <f t="shared" si="11"/>
        <v>0</v>
      </c>
      <c r="J54" s="64">
        <f t="shared" si="1"/>
        <v>0</v>
      </c>
    </row>
    <row r="55" spans="1:10" s="5" customFormat="1" ht="13" customHeight="1" x14ac:dyDescent="0.25">
      <c r="A55" s="12" t="s">
        <v>52</v>
      </c>
      <c r="B55" s="13" t="s">
        <v>46</v>
      </c>
      <c r="C55" s="40">
        <v>0</v>
      </c>
      <c r="D55" s="40">
        <v>0</v>
      </c>
      <c r="E55" s="40">
        <v>0</v>
      </c>
      <c r="F55" s="34">
        <v>0</v>
      </c>
      <c r="G55" s="34">
        <v>0</v>
      </c>
      <c r="H55" s="36">
        <f>E55/$E$49*100</f>
        <v>0</v>
      </c>
      <c r="I55" s="36">
        <f t="shared" si="11"/>
        <v>0</v>
      </c>
      <c r="J55" s="64">
        <f t="shared" si="1"/>
        <v>0</v>
      </c>
    </row>
    <row r="56" spans="1:10" s="6" customFormat="1" ht="13" customHeight="1" x14ac:dyDescent="0.25">
      <c r="A56" s="15" t="s">
        <v>24</v>
      </c>
      <c r="B56" s="16" t="s">
        <v>4</v>
      </c>
      <c r="C56" s="32">
        <f>C57+C58</f>
        <v>146900</v>
      </c>
      <c r="D56" s="32">
        <f t="shared" ref="D56:E56" si="17">D57+D58</f>
        <v>99624</v>
      </c>
      <c r="E56" s="32">
        <f t="shared" si="17"/>
        <v>99624</v>
      </c>
      <c r="F56" s="33">
        <f t="shared" si="2"/>
        <v>67.817562968005447</v>
      </c>
      <c r="G56" s="33">
        <f t="shared" si="8"/>
        <v>100</v>
      </c>
      <c r="H56" s="41">
        <v>100</v>
      </c>
      <c r="I56" s="41">
        <f t="shared" si="11"/>
        <v>2.8210825892542997</v>
      </c>
      <c r="J56" s="63">
        <f t="shared" si="1"/>
        <v>0</v>
      </c>
    </row>
    <row r="57" spans="1:10" s="5" customFormat="1" ht="13" customHeight="1" x14ac:dyDescent="0.25">
      <c r="A57" s="12" t="s">
        <v>44</v>
      </c>
      <c r="B57" s="13" t="s">
        <v>45</v>
      </c>
      <c r="C57" s="40">
        <v>146900</v>
      </c>
      <c r="D57" s="40">
        <v>99624</v>
      </c>
      <c r="E57" s="40">
        <f>D57</f>
        <v>99624</v>
      </c>
      <c r="F57" s="34">
        <f t="shared" si="2"/>
        <v>67.817562968005447</v>
      </c>
      <c r="G57" s="34">
        <f t="shared" si="8"/>
        <v>100</v>
      </c>
      <c r="H57" s="36">
        <f>E57/E56*100</f>
        <v>100</v>
      </c>
      <c r="I57" s="36">
        <f t="shared" si="11"/>
        <v>2.8210825892542997</v>
      </c>
      <c r="J57" s="64">
        <f t="shared" si="1"/>
        <v>0</v>
      </c>
    </row>
    <row r="58" spans="1:10" s="5" customFormat="1" ht="13" customHeight="1" x14ac:dyDescent="0.25">
      <c r="A58" s="12" t="s">
        <v>72</v>
      </c>
      <c r="B58" s="13" t="s">
        <v>73</v>
      </c>
      <c r="C58" s="40">
        <v>0</v>
      </c>
      <c r="D58" s="40">
        <v>0</v>
      </c>
      <c r="E58" s="40">
        <v>0</v>
      </c>
      <c r="F58" s="34">
        <v>0</v>
      </c>
      <c r="G58" s="34">
        <v>0</v>
      </c>
      <c r="H58" s="36">
        <f>E58/E57*100</f>
        <v>0</v>
      </c>
      <c r="I58" s="36">
        <f t="shared" si="11"/>
        <v>0</v>
      </c>
      <c r="J58" s="64">
        <f t="shared" si="1"/>
        <v>0</v>
      </c>
    </row>
    <row r="59" spans="1:10" s="6" customFormat="1" ht="13" customHeight="1" x14ac:dyDescent="0.25">
      <c r="A59" s="15" t="s">
        <v>33</v>
      </c>
      <c r="B59" s="11" t="s">
        <v>53</v>
      </c>
      <c r="C59" s="32">
        <f>C60</f>
        <v>0</v>
      </c>
      <c r="D59" s="32">
        <f>D60</f>
        <v>0</v>
      </c>
      <c r="E59" s="32">
        <f>E60</f>
        <v>0</v>
      </c>
      <c r="F59" s="33">
        <v>0</v>
      </c>
      <c r="G59" s="33">
        <v>0</v>
      </c>
      <c r="H59" s="41">
        <v>0</v>
      </c>
      <c r="I59" s="41">
        <f t="shared" si="11"/>
        <v>0</v>
      </c>
      <c r="J59" s="63">
        <f t="shared" si="1"/>
        <v>0</v>
      </c>
    </row>
    <row r="60" spans="1:10" s="5" customFormat="1" ht="13" customHeight="1" x14ac:dyDescent="0.25">
      <c r="A60" s="12" t="s">
        <v>70</v>
      </c>
      <c r="B60" s="13" t="s">
        <v>54</v>
      </c>
      <c r="C60" s="40">
        <v>0</v>
      </c>
      <c r="D60" s="40">
        <v>0</v>
      </c>
      <c r="E60" s="40">
        <f>D60</f>
        <v>0</v>
      </c>
      <c r="F60" s="34">
        <v>0</v>
      </c>
      <c r="G60" s="34">
        <v>0</v>
      </c>
      <c r="H60" s="36">
        <v>0</v>
      </c>
      <c r="I60" s="36">
        <f t="shared" si="11"/>
        <v>0</v>
      </c>
      <c r="J60" s="64">
        <f t="shared" si="1"/>
        <v>0</v>
      </c>
    </row>
    <row r="61" spans="1:10" s="6" customFormat="1" ht="24" x14ac:dyDescent="0.25">
      <c r="A61" s="15" t="s">
        <v>56</v>
      </c>
      <c r="B61" s="21" t="s">
        <v>58</v>
      </c>
      <c r="C61" s="32">
        <f>C62</f>
        <v>2000</v>
      </c>
      <c r="D61" s="32">
        <f>D62</f>
        <v>0</v>
      </c>
      <c r="E61" s="32">
        <f>E62</f>
        <v>0</v>
      </c>
      <c r="F61" s="33">
        <f t="shared" si="2"/>
        <v>0</v>
      </c>
      <c r="G61" s="33">
        <v>0</v>
      </c>
      <c r="H61" s="41">
        <v>0</v>
      </c>
      <c r="I61" s="41">
        <f t="shared" si="11"/>
        <v>0</v>
      </c>
      <c r="J61" s="63">
        <f t="shared" si="1"/>
        <v>0</v>
      </c>
    </row>
    <row r="62" spans="1:10" s="5" customFormat="1" ht="23" x14ac:dyDescent="0.25">
      <c r="A62" s="12" t="s">
        <v>57</v>
      </c>
      <c r="B62" s="22" t="s">
        <v>84</v>
      </c>
      <c r="C62" s="40">
        <v>2000</v>
      </c>
      <c r="D62" s="40">
        <v>0</v>
      </c>
      <c r="E62" s="40">
        <v>0</v>
      </c>
      <c r="F62" s="34">
        <f t="shared" si="2"/>
        <v>0</v>
      </c>
      <c r="G62" s="34">
        <v>0</v>
      </c>
      <c r="H62" s="36">
        <v>0</v>
      </c>
      <c r="I62" s="36">
        <f t="shared" si="11"/>
        <v>0</v>
      </c>
      <c r="J62" s="64">
        <f t="shared" si="1"/>
        <v>0</v>
      </c>
    </row>
    <row r="63" spans="1:10" s="6" customFormat="1" ht="34.5" x14ac:dyDescent="0.25">
      <c r="A63" s="15" t="s">
        <v>55</v>
      </c>
      <c r="B63" s="23" t="s">
        <v>85</v>
      </c>
      <c r="C63" s="32">
        <f>C64</f>
        <v>488299</v>
      </c>
      <c r="D63" s="32">
        <f>D64</f>
        <v>408123.33</v>
      </c>
      <c r="E63" s="32">
        <f>E64</f>
        <v>408123.33</v>
      </c>
      <c r="F63" s="33">
        <f t="shared" si="2"/>
        <v>83.580619661314074</v>
      </c>
      <c r="G63" s="33">
        <f t="shared" si="8"/>
        <v>100</v>
      </c>
      <c r="H63" s="41">
        <f>E63/D63*100</f>
        <v>100</v>
      </c>
      <c r="I63" s="77">
        <v>11.6</v>
      </c>
      <c r="J63" s="63">
        <f t="shared" si="1"/>
        <v>0</v>
      </c>
    </row>
    <row r="64" spans="1:10" s="5" customFormat="1" ht="23" x14ac:dyDescent="0.25">
      <c r="A64" s="10">
        <v>1403</v>
      </c>
      <c r="B64" s="22" t="s">
        <v>86</v>
      </c>
      <c r="C64" s="40">
        <v>488299</v>
      </c>
      <c r="D64" s="40">
        <v>408123.33</v>
      </c>
      <c r="E64" s="40">
        <f>D64</f>
        <v>408123.33</v>
      </c>
      <c r="F64" s="34">
        <f t="shared" si="2"/>
        <v>83.580619661314074</v>
      </c>
      <c r="G64" s="34">
        <f t="shared" si="8"/>
        <v>100</v>
      </c>
      <c r="H64" s="36">
        <f>E64/E63*100</f>
        <v>100</v>
      </c>
      <c r="I64" s="78">
        <v>11.6</v>
      </c>
      <c r="J64" s="64">
        <f t="shared" si="1"/>
        <v>0</v>
      </c>
    </row>
    <row r="65" spans="1:13" s="6" customFormat="1" ht="13" customHeight="1" x14ac:dyDescent="0.25">
      <c r="A65" s="75"/>
      <c r="B65" s="16" t="s">
        <v>95</v>
      </c>
      <c r="C65" s="32">
        <f>C12+C27+C32+C35+C43+C47+C49+C56+C59+C62+C63</f>
        <v>5432766.7200000007</v>
      </c>
      <c r="D65" s="32">
        <f>D12+D28+D32+D43+D49+D56+D59+D61+D63+D35+D47</f>
        <v>3531410.2600000002</v>
      </c>
      <c r="E65" s="32">
        <f>E12+E28+E32+E43+E49+E56+E59+E61+E63+E35+E47</f>
        <v>3531410.2600000002</v>
      </c>
      <c r="F65" s="33">
        <f t="shared" si="2"/>
        <v>65.002059576745452</v>
      </c>
      <c r="G65" s="33">
        <f t="shared" si="8"/>
        <v>100</v>
      </c>
      <c r="H65" s="41">
        <v>100</v>
      </c>
      <c r="I65" s="41">
        <f>I63+I61+I59+I56+I49+I47+I43+I35+I32+I27+I12</f>
        <v>99.99271384967885</v>
      </c>
      <c r="J65" s="63">
        <f>D65-E65</f>
        <v>0</v>
      </c>
    </row>
    <row r="66" spans="1:13" s="6" customFormat="1" ht="13" customHeight="1" x14ac:dyDescent="0.25">
      <c r="A66" s="75"/>
      <c r="B66" s="11" t="s">
        <v>97</v>
      </c>
      <c r="C66" s="35">
        <f>C67+C68+C69</f>
        <v>3098634.06</v>
      </c>
      <c r="D66" s="35">
        <f t="shared" ref="D66:E66" si="18">D67+D68+D69</f>
        <v>2285735.56</v>
      </c>
      <c r="E66" s="35">
        <f t="shared" si="18"/>
        <v>2285735.56</v>
      </c>
      <c r="F66" s="33">
        <f t="shared" si="2"/>
        <v>73.765908324134273</v>
      </c>
      <c r="G66" s="33">
        <f t="shared" si="8"/>
        <v>100</v>
      </c>
      <c r="H66" s="54"/>
      <c r="I66" s="41">
        <f t="shared" ref="I66:I71" si="19">SUM(E66/E$65*100)</f>
        <v>64.725857142409723</v>
      </c>
      <c r="J66" s="63">
        <f>D66-E66</f>
        <v>0</v>
      </c>
    </row>
    <row r="67" spans="1:13" s="5" customFormat="1" ht="13" customHeight="1" x14ac:dyDescent="0.25">
      <c r="A67" s="24"/>
      <c r="B67" s="26" t="s">
        <v>38</v>
      </c>
      <c r="C67" s="53">
        <f t="shared" ref="C67:E68" si="20">C14+C30+C52+C38</f>
        <v>2446445.4500000002</v>
      </c>
      <c r="D67" s="53">
        <f t="shared" si="20"/>
        <v>1755708.77</v>
      </c>
      <c r="E67" s="53">
        <f t="shared" si="20"/>
        <v>1755708.77</v>
      </c>
      <c r="F67" s="34">
        <f t="shared" si="2"/>
        <v>71.765702766844853</v>
      </c>
      <c r="G67" s="34">
        <f t="shared" si="8"/>
        <v>100</v>
      </c>
      <c r="H67" s="37"/>
      <c r="I67" s="36">
        <f t="shared" si="19"/>
        <v>49.716930085602684</v>
      </c>
      <c r="J67" s="64">
        <f t="shared" si="1"/>
        <v>0</v>
      </c>
    </row>
    <row r="68" spans="1:13" s="5" customFormat="1" ht="13" customHeight="1" x14ac:dyDescent="0.25">
      <c r="A68" s="24"/>
      <c r="B68" s="26" t="s">
        <v>39</v>
      </c>
      <c r="C68" s="53">
        <f t="shared" si="20"/>
        <v>652188.61</v>
      </c>
      <c r="D68" s="53">
        <f t="shared" si="20"/>
        <v>530026.79</v>
      </c>
      <c r="E68" s="53">
        <f t="shared" si="20"/>
        <v>530026.79</v>
      </c>
      <c r="F68" s="34">
        <f t="shared" si="2"/>
        <v>81.268943043945526</v>
      </c>
      <c r="G68" s="34">
        <f t="shared" si="8"/>
        <v>100</v>
      </c>
      <c r="H68" s="37"/>
      <c r="I68" s="36">
        <f t="shared" si="19"/>
        <v>15.008927056807044</v>
      </c>
      <c r="J68" s="64">
        <f t="shared" si="1"/>
        <v>0</v>
      </c>
    </row>
    <row r="69" spans="1:13" s="5" customFormat="1" ht="13" customHeight="1" x14ac:dyDescent="0.25">
      <c r="A69" s="24"/>
      <c r="B69" s="26" t="s">
        <v>115</v>
      </c>
      <c r="C69" s="53">
        <f>C54</f>
        <v>0</v>
      </c>
      <c r="D69" s="53">
        <f t="shared" ref="D69:E69" si="21">D54</f>
        <v>0</v>
      </c>
      <c r="E69" s="53">
        <f t="shared" si="21"/>
        <v>0</v>
      </c>
      <c r="F69" s="34">
        <v>0</v>
      </c>
      <c r="G69" s="34">
        <v>0</v>
      </c>
      <c r="H69" s="37"/>
      <c r="I69" s="36">
        <f t="shared" si="19"/>
        <v>0</v>
      </c>
      <c r="J69" s="64">
        <f t="shared" si="1"/>
        <v>0</v>
      </c>
    </row>
    <row r="70" spans="1:13" s="5" customFormat="1" ht="13" customHeight="1" x14ac:dyDescent="0.25">
      <c r="A70" s="24"/>
      <c r="B70" s="26" t="s">
        <v>71</v>
      </c>
      <c r="C70" s="72">
        <v>398710</v>
      </c>
      <c r="D70" s="72">
        <v>138060.17000000001</v>
      </c>
      <c r="E70" s="72">
        <f>D70</f>
        <v>138060.17000000001</v>
      </c>
      <c r="F70" s="34">
        <f t="shared" si="2"/>
        <v>34.626713651526174</v>
      </c>
      <c r="G70" s="34">
        <f t="shared" si="8"/>
        <v>100</v>
      </c>
      <c r="H70" s="37"/>
      <c r="I70" s="36">
        <f t="shared" si="19"/>
        <v>3.9094911051201402</v>
      </c>
      <c r="J70" s="64">
        <f t="shared" si="1"/>
        <v>0</v>
      </c>
      <c r="K70" s="5" t="s">
        <v>106</v>
      </c>
    </row>
    <row r="71" spans="1:13" s="5" customFormat="1" ht="13" customHeight="1" x14ac:dyDescent="0.25">
      <c r="A71" s="24"/>
      <c r="B71" s="27" t="s">
        <v>11</v>
      </c>
      <c r="C71" s="72">
        <v>38433.300000000003</v>
      </c>
      <c r="D71" s="72">
        <v>0</v>
      </c>
      <c r="E71" s="72">
        <f>D71</f>
        <v>0</v>
      </c>
      <c r="F71" s="34">
        <f t="shared" si="2"/>
        <v>0</v>
      </c>
      <c r="G71" s="34">
        <v>0</v>
      </c>
      <c r="H71" s="37"/>
      <c r="I71" s="36">
        <f t="shared" si="19"/>
        <v>0</v>
      </c>
      <c r="J71" s="64">
        <f t="shared" si="1"/>
        <v>0</v>
      </c>
      <c r="K71" s="5" t="s">
        <v>107</v>
      </c>
    </row>
    <row r="72" spans="1:13" s="5" customFormat="1" ht="13" customHeight="1" x14ac:dyDescent="0.25">
      <c r="A72" s="24"/>
      <c r="B72" s="25" t="s">
        <v>5</v>
      </c>
      <c r="C72" s="40">
        <f>C78-C65</f>
        <v>-644366.72000000067</v>
      </c>
      <c r="D72" s="40">
        <f>D78-D65</f>
        <v>-367947.4700000002</v>
      </c>
      <c r="E72" s="40">
        <f>E78-E65</f>
        <v>-322397.67000000039</v>
      </c>
      <c r="F72" s="41"/>
      <c r="G72" s="43"/>
      <c r="H72" s="44"/>
      <c r="I72" s="44"/>
      <c r="J72" s="44"/>
    </row>
    <row r="73" spans="1:13" s="5" customFormat="1" ht="13" customHeight="1" x14ac:dyDescent="0.25">
      <c r="A73" s="24"/>
      <c r="B73" s="25" t="s">
        <v>28</v>
      </c>
      <c r="C73" s="40">
        <v>0</v>
      </c>
      <c r="D73" s="40">
        <v>0</v>
      </c>
      <c r="E73" s="40">
        <v>0</v>
      </c>
      <c r="F73" s="41"/>
      <c r="G73" s="45"/>
      <c r="H73" s="44"/>
      <c r="I73" s="44"/>
      <c r="J73" s="44"/>
    </row>
    <row r="74" spans="1:13" s="5" customFormat="1" ht="13" customHeight="1" x14ac:dyDescent="0.25">
      <c r="A74" s="24"/>
      <c r="B74" s="25" t="s">
        <v>12</v>
      </c>
      <c r="C74" s="40">
        <v>31000</v>
      </c>
      <c r="D74" s="40">
        <v>0</v>
      </c>
      <c r="E74" s="40">
        <v>0</v>
      </c>
      <c r="F74" s="46"/>
      <c r="G74" s="43"/>
      <c r="H74" s="44"/>
      <c r="I74" s="44"/>
      <c r="J74" s="44"/>
      <c r="K74" s="5" t="s">
        <v>108</v>
      </c>
    </row>
    <row r="75" spans="1:13" s="5" customFormat="1" ht="13" customHeight="1" x14ac:dyDescent="0.25">
      <c r="A75" s="24"/>
      <c r="B75" s="25" t="s">
        <v>10</v>
      </c>
      <c r="C75" s="40">
        <f>C76+C77</f>
        <v>613366.72000000067</v>
      </c>
      <c r="D75" s="40">
        <f>SUM(D76+D77)</f>
        <v>367947.4700000002</v>
      </c>
      <c r="E75" s="40">
        <f>SUM(E76+E77)</f>
        <v>322397.66999999993</v>
      </c>
      <c r="F75" s="46"/>
      <c r="G75" s="43"/>
      <c r="H75" s="44"/>
      <c r="I75" s="44"/>
      <c r="J75" s="44"/>
    </row>
    <row r="76" spans="1:13" s="5" customFormat="1" ht="13" customHeight="1" x14ac:dyDescent="0.25">
      <c r="A76" s="24"/>
      <c r="B76" s="26" t="s">
        <v>87</v>
      </c>
      <c r="C76" s="40">
        <f>-C78-C74</f>
        <v>-4819400</v>
      </c>
      <c r="D76" s="40">
        <f>-D78-D74</f>
        <v>-3163462.79</v>
      </c>
      <c r="E76" s="40">
        <v>-3823073.87</v>
      </c>
      <c r="F76" s="46"/>
      <c r="G76" s="43"/>
      <c r="H76" s="44"/>
      <c r="I76" s="44"/>
      <c r="J76" s="44"/>
      <c r="M76" s="5" t="s">
        <v>109</v>
      </c>
    </row>
    <row r="77" spans="1:13" s="5" customFormat="1" ht="13" customHeight="1" x14ac:dyDescent="0.25">
      <c r="A77" s="24"/>
      <c r="B77" s="26" t="s">
        <v>88</v>
      </c>
      <c r="C77" s="40">
        <f>C65+C73</f>
        <v>5432766.7200000007</v>
      </c>
      <c r="D77" s="40">
        <f>D65+D73</f>
        <v>3531410.2600000002</v>
      </c>
      <c r="E77" s="40">
        <v>4145471.54</v>
      </c>
      <c r="F77" s="46"/>
      <c r="G77" s="43"/>
      <c r="H77" s="44"/>
      <c r="I77" s="44"/>
      <c r="J77" s="44"/>
    </row>
    <row r="78" spans="1:13" s="5" customFormat="1" ht="33.75" customHeight="1" x14ac:dyDescent="0.25">
      <c r="A78" s="28"/>
      <c r="B78" s="29" t="s">
        <v>96</v>
      </c>
      <c r="C78" s="73">
        <v>4788400</v>
      </c>
      <c r="D78" s="73">
        <v>3163462.79</v>
      </c>
      <c r="E78" s="73">
        <v>3209012.59</v>
      </c>
      <c r="F78" s="46"/>
      <c r="G78" s="43"/>
      <c r="H78" s="44"/>
      <c r="I78" s="47"/>
      <c r="J78" s="44"/>
      <c r="K78" s="69" t="s">
        <v>110</v>
      </c>
      <c r="L78" s="69" t="s">
        <v>111</v>
      </c>
      <c r="M78" s="69" t="s">
        <v>111</v>
      </c>
    </row>
    <row r="79" spans="1:13" s="5" customFormat="1" ht="30" customHeight="1" x14ac:dyDescent="0.25">
      <c r="A79" s="30"/>
      <c r="B79" s="25" t="s">
        <v>34</v>
      </c>
      <c r="C79" s="40">
        <v>3272600</v>
      </c>
      <c r="D79" s="40">
        <v>2105687.79</v>
      </c>
      <c r="E79" s="40">
        <f>D79</f>
        <v>2105687.79</v>
      </c>
      <c r="F79" s="46"/>
      <c r="G79" s="43"/>
      <c r="H79" s="44"/>
      <c r="I79" s="47"/>
      <c r="J79" s="44"/>
      <c r="K79" s="69" t="s">
        <v>112</v>
      </c>
      <c r="L79" s="69" t="s">
        <v>113</v>
      </c>
      <c r="M79" s="69" t="s">
        <v>114</v>
      </c>
    </row>
    <row r="80" spans="1:13" s="5" customFormat="1" ht="13" customHeight="1" x14ac:dyDescent="0.25">
      <c r="A80" s="30"/>
      <c r="B80" s="25" t="s">
        <v>99</v>
      </c>
      <c r="C80" s="40">
        <f>C78-C79</f>
        <v>1515800</v>
      </c>
      <c r="D80" s="40">
        <f>D78-D79</f>
        <v>1057775</v>
      </c>
      <c r="E80" s="40">
        <f>E78-E79</f>
        <v>1103324.7999999998</v>
      </c>
      <c r="F80" s="46"/>
      <c r="G80" s="43"/>
      <c r="H80" s="44"/>
      <c r="I80" s="47"/>
      <c r="J80" s="44"/>
    </row>
    <row r="81" spans="1:10" ht="13" customHeight="1" x14ac:dyDescent="0.25">
      <c r="A81" s="24"/>
      <c r="B81" s="49" t="s">
        <v>89</v>
      </c>
      <c r="C81" s="67"/>
      <c r="D81" s="68"/>
      <c r="E81" s="79">
        <v>119.6</v>
      </c>
      <c r="F81" s="41"/>
      <c r="G81" s="43"/>
      <c r="H81" s="48"/>
      <c r="I81" s="48"/>
      <c r="J81" s="48"/>
    </row>
    <row r="82" spans="1:10" ht="13.25" customHeight="1" x14ac:dyDescent="0.25">
      <c r="B82" s="3"/>
      <c r="F82" s="4"/>
      <c r="G82" s="3"/>
    </row>
    <row r="83" spans="1:10" x14ac:dyDescent="0.25">
      <c r="B83" s="3"/>
      <c r="G83" s="3"/>
    </row>
    <row r="84" spans="1:10" x14ac:dyDescent="0.25">
      <c r="B84" s="3"/>
      <c r="G84" s="3"/>
    </row>
  </sheetData>
  <mergeCells count="12">
    <mergeCell ref="A6:J6"/>
    <mergeCell ref="A7:J7"/>
    <mergeCell ref="A8:J8"/>
    <mergeCell ref="A10:A11"/>
    <mergeCell ref="B10:B11"/>
    <mergeCell ref="C10:C11"/>
    <mergeCell ref="D10:D11"/>
    <mergeCell ref="E10:E11"/>
    <mergeCell ref="F10:G10"/>
    <mergeCell ref="H10:H11"/>
    <mergeCell ref="I10:I11"/>
    <mergeCell ref="J10:J11"/>
  </mergeCells>
  <pageMargins left="0.98425196850393704" right="0.19685039370078741" top="0" bottom="0.19685039370078741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алгат (2)</vt:lpstr>
      <vt:lpstr>'алгат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2020-08-06T08:29:30Z</cp:lastPrinted>
  <dcterms:created xsi:type="dcterms:W3CDTF">2000-08-14T07:55:15Z</dcterms:created>
  <dcterms:modified xsi:type="dcterms:W3CDTF">2021-10-23T13:50:50Z</dcterms:modified>
</cp:coreProperties>
</file>