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ПРОГРАММа социально-экономического развития\2024\"/>
    </mc:Choice>
  </mc:AlternateContent>
  <bookViews>
    <workbookView xWindow="0" yWindow="0" windowWidth="13536" windowHeight="6240" tabRatio="890" firstSheet="3" activeTab="3"/>
  </bookViews>
  <sheets>
    <sheet name="Лист1" sheetId="1" state="hidden" r:id="rId1"/>
    <sheet name="2015 г" sheetId="2" state="hidden" r:id="rId2"/>
    <sheet name="Лист3" sheetId="3" state="hidden" r:id="rId3"/>
    <sheet name="25 января 2024" sheetId="52" r:id="rId4"/>
  </sheets>
  <definedNames>
    <definedName name="_xlnm.Print_Area" localSheetId="3">'25 января 2024'!$A$2:$F$196</definedName>
  </definedName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14" i="52" l="1"/>
  <c r="D66" i="52"/>
  <c r="D119" i="52"/>
  <c r="D67" i="52" l="1"/>
  <c r="D101" i="52" l="1"/>
  <c r="I100" i="52" l="1"/>
  <c r="I106" i="52" l="1"/>
  <c r="I105" i="52"/>
  <c r="I104" i="52"/>
  <c r="I103" i="52"/>
  <c r="I102" i="52"/>
  <c r="I101" i="52"/>
  <c r="D108" i="52"/>
  <c r="D107" i="52" s="1"/>
  <c r="E108" i="52"/>
  <c r="E107" i="52" s="1"/>
  <c r="F108" i="52"/>
  <c r="F107" i="52" s="1"/>
  <c r="G108" i="52"/>
  <c r="G107" i="52" s="1"/>
  <c r="H108" i="52"/>
  <c r="H107" i="52" s="1"/>
  <c r="I109" i="52"/>
  <c r="I110" i="52"/>
  <c r="I111" i="52"/>
  <c r="I112" i="52"/>
  <c r="I99" i="52"/>
  <c r="I98" i="52"/>
  <c r="I97" i="52"/>
  <c r="I96" i="52"/>
  <c r="I95" i="52"/>
  <c r="H94" i="52"/>
  <c r="G94" i="52"/>
  <c r="F94" i="52"/>
  <c r="E94" i="52"/>
  <c r="D94" i="52"/>
  <c r="I175" i="52" l="1"/>
  <c r="I174" i="52"/>
  <c r="I169" i="52"/>
  <c r="I166" i="52"/>
  <c r="I165" i="52"/>
  <c r="I164" i="52"/>
  <c r="I163" i="52"/>
  <c r="I157" i="52"/>
  <c r="I154" i="52"/>
  <c r="I153" i="52"/>
  <c r="I152" i="52"/>
  <c r="I151" i="52"/>
  <c r="I148" i="52"/>
  <c r="I147" i="52"/>
  <c r="I146" i="52"/>
  <c r="I145" i="52"/>
  <c r="I142" i="52"/>
  <c r="I141" i="52"/>
  <c r="I140" i="52"/>
  <c r="I139" i="52"/>
  <c r="I136" i="52"/>
  <c r="I135" i="52"/>
  <c r="I134" i="52"/>
  <c r="I133" i="52"/>
  <c r="I130" i="52"/>
  <c r="I129" i="52"/>
  <c r="I128" i="52"/>
  <c r="I127" i="52"/>
  <c r="I124" i="52"/>
  <c r="I123" i="52"/>
  <c r="I122" i="52"/>
  <c r="I121" i="52"/>
  <c r="I118" i="52"/>
  <c r="I117" i="52"/>
  <c r="I116" i="52"/>
  <c r="I115" i="52"/>
  <c r="I93" i="52"/>
  <c r="I92" i="52"/>
  <c r="I91" i="52"/>
  <c r="I90" i="52"/>
  <c r="I88" i="52"/>
  <c r="I87" i="52"/>
  <c r="I86" i="52"/>
  <c r="I85" i="52"/>
  <c r="I82" i="52"/>
  <c r="I81" i="52"/>
  <c r="I80" i="52"/>
  <c r="I79" i="52"/>
  <c r="I78" i="52"/>
  <c r="I76" i="52"/>
  <c r="I75" i="52"/>
  <c r="I74" i="52"/>
  <c r="I73" i="52"/>
  <c r="I70" i="52"/>
  <c r="I69" i="52"/>
  <c r="I67" i="52"/>
  <c r="I64" i="52"/>
  <c r="I63" i="52"/>
  <c r="I62" i="52"/>
  <c r="I61" i="52"/>
  <c r="I58" i="52"/>
  <c r="I57" i="52"/>
  <c r="I56" i="52"/>
  <c r="I55" i="52"/>
  <c r="I52" i="52"/>
  <c r="I51" i="52"/>
  <c r="I50" i="52"/>
  <c r="I49" i="52"/>
  <c r="I46" i="52"/>
  <c r="I45" i="52"/>
  <c r="I44" i="52"/>
  <c r="I43" i="52"/>
  <c r="I40" i="52"/>
  <c r="I39" i="52"/>
  <c r="I38" i="52"/>
  <c r="I37" i="52"/>
  <c r="I34" i="52"/>
  <c r="I33" i="52"/>
  <c r="I32" i="52"/>
  <c r="I31" i="52"/>
  <c r="I28" i="52"/>
  <c r="I27" i="52"/>
  <c r="I26" i="52"/>
  <c r="I25" i="52"/>
  <c r="I22" i="52"/>
  <c r="I16" i="52"/>
  <c r="H185" i="52"/>
  <c r="H184" i="52"/>
  <c r="H183" i="52"/>
  <c r="H182" i="52"/>
  <c r="H181" i="52"/>
  <c r="H180" i="52"/>
  <c r="H173" i="52"/>
  <c r="H167" i="52"/>
  <c r="H166" i="52"/>
  <c r="H165" i="52"/>
  <c r="H164" i="52"/>
  <c r="H163" i="52"/>
  <c r="H162" i="52"/>
  <c r="H155" i="52"/>
  <c r="H149" i="52"/>
  <c r="H144" i="52"/>
  <c r="H143" i="52" s="1"/>
  <c r="H137" i="52"/>
  <c r="H131" i="52"/>
  <c r="H130" i="52"/>
  <c r="H10" i="52" s="1"/>
  <c r="H129" i="52"/>
  <c r="H128" i="52"/>
  <c r="H127" i="52"/>
  <c r="H7" i="52" s="1"/>
  <c r="H126" i="52"/>
  <c r="H119" i="52"/>
  <c r="H113" i="52"/>
  <c r="H89" i="52"/>
  <c r="H83" i="52"/>
  <c r="H77" i="52"/>
  <c r="H71" i="52"/>
  <c r="H68" i="52"/>
  <c r="H66" i="52"/>
  <c r="H59" i="52"/>
  <c r="H54" i="52" s="1"/>
  <c r="H53" i="52" s="1"/>
  <c r="H47" i="52"/>
  <c r="H41" i="52"/>
  <c r="H35" i="52"/>
  <c r="H29" i="52"/>
  <c r="H23" i="52"/>
  <c r="H17" i="52"/>
  <c r="H15" i="52"/>
  <c r="H14" i="52"/>
  <c r="H12" i="52"/>
  <c r="G185" i="52"/>
  <c r="G184" i="52"/>
  <c r="G183" i="52"/>
  <c r="G182" i="52"/>
  <c r="G181" i="52"/>
  <c r="G180" i="52"/>
  <c r="G173" i="52"/>
  <c r="I173" i="52" s="1"/>
  <c r="G167" i="52"/>
  <c r="G166" i="52"/>
  <c r="G165" i="52"/>
  <c r="G164" i="52"/>
  <c r="G163" i="52"/>
  <c r="G162" i="52"/>
  <c r="G155" i="52"/>
  <c r="I155" i="52" s="1"/>
  <c r="G149" i="52"/>
  <c r="G144" i="52"/>
  <c r="G143" i="52" s="1"/>
  <c r="G137" i="52"/>
  <c r="G131" i="52"/>
  <c r="G130" i="52"/>
  <c r="G10" i="52" s="1"/>
  <c r="G129" i="52"/>
  <c r="G128" i="52"/>
  <c r="G127" i="52"/>
  <c r="G7" i="52" s="1"/>
  <c r="G126" i="52"/>
  <c r="G119" i="52"/>
  <c r="G113" i="52"/>
  <c r="G89" i="52"/>
  <c r="I89" i="52" s="1"/>
  <c r="G83" i="52"/>
  <c r="G77" i="52"/>
  <c r="I77" i="52" s="1"/>
  <c r="G71" i="52"/>
  <c r="G68" i="52"/>
  <c r="G66" i="52"/>
  <c r="G59" i="52"/>
  <c r="G54" i="52" s="1"/>
  <c r="G47" i="52"/>
  <c r="G41" i="52"/>
  <c r="G35" i="52"/>
  <c r="G29" i="52"/>
  <c r="G23" i="52"/>
  <c r="G17" i="52"/>
  <c r="G15" i="52"/>
  <c r="G14" i="52"/>
  <c r="G12" i="52"/>
  <c r="G9" i="52" l="1"/>
  <c r="H8" i="52"/>
  <c r="H179" i="52"/>
  <c r="I10" i="52"/>
  <c r="G11" i="52"/>
  <c r="G125" i="52"/>
  <c r="G161" i="52"/>
  <c r="H11" i="52"/>
  <c r="H9" i="52"/>
  <c r="H125" i="52"/>
  <c r="H161" i="52"/>
  <c r="H65" i="52"/>
  <c r="G65" i="52"/>
  <c r="G8" i="52"/>
  <c r="G179" i="52"/>
  <c r="H6" i="52"/>
  <c r="G6" i="52"/>
  <c r="G53" i="52"/>
  <c r="H5" i="52" l="1"/>
  <c r="G5" i="52"/>
  <c r="D12" i="52"/>
  <c r="F185" i="52" l="1"/>
  <c r="F184" i="52"/>
  <c r="F183" i="52"/>
  <c r="F182" i="52"/>
  <c r="F181" i="52"/>
  <c r="F180" i="52"/>
  <c r="F173" i="52"/>
  <c r="F167" i="52"/>
  <c r="F166" i="52"/>
  <c r="F165" i="52"/>
  <c r="F164" i="52"/>
  <c r="F163" i="52"/>
  <c r="F162" i="52"/>
  <c r="F155" i="52"/>
  <c r="F149" i="52"/>
  <c r="F144" i="52"/>
  <c r="F143" i="52" s="1"/>
  <c r="F137" i="52"/>
  <c r="F131" i="52"/>
  <c r="F130" i="52"/>
  <c r="F129" i="52"/>
  <c r="F128" i="52"/>
  <c r="F127" i="52"/>
  <c r="F7" i="52" s="1"/>
  <c r="F126" i="52"/>
  <c r="F119" i="52"/>
  <c r="F113" i="52"/>
  <c r="F89" i="52"/>
  <c r="F83" i="52"/>
  <c r="F77" i="52"/>
  <c r="F71" i="52"/>
  <c r="F68" i="52"/>
  <c r="F66" i="52"/>
  <c r="F59" i="52"/>
  <c r="F54" i="52" s="1"/>
  <c r="F53" i="52" s="1"/>
  <c r="F47" i="52"/>
  <c r="F41" i="52"/>
  <c r="F35" i="52"/>
  <c r="F29" i="52"/>
  <c r="F23" i="52"/>
  <c r="F17" i="52"/>
  <c r="F15" i="52"/>
  <c r="F14" i="52"/>
  <c r="F12" i="52"/>
  <c r="F9" i="52" l="1"/>
  <c r="F179" i="52"/>
  <c r="F161" i="52"/>
  <c r="F8" i="52"/>
  <c r="F11" i="52"/>
  <c r="F125" i="52"/>
  <c r="F10" i="52"/>
  <c r="F65" i="52"/>
  <c r="F6" i="52"/>
  <c r="F5" i="52" l="1"/>
  <c r="E185" i="52"/>
  <c r="D185" i="52"/>
  <c r="E184" i="52"/>
  <c r="D184" i="52"/>
  <c r="E183" i="52"/>
  <c r="D183" i="52"/>
  <c r="E182" i="52"/>
  <c r="D182" i="52"/>
  <c r="E181" i="52"/>
  <c r="D181" i="52"/>
  <c r="E180" i="52"/>
  <c r="D180" i="52"/>
  <c r="D179" i="52" s="1"/>
  <c r="E173" i="52"/>
  <c r="D173" i="52"/>
  <c r="E167" i="52"/>
  <c r="D167" i="52"/>
  <c r="E166" i="52"/>
  <c r="D166" i="52"/>
  <c r="E165" i="52"/>
  <c r="D165" i="52"/>
  <c r="E164" i="52"/>
  <c r="D164" i="52"/>
  <c r="E163" i="52"/>
  <c r="D163" i="52"/>
  <c r="E162" i="52"/>
  <c r="D162" i="52"/>
  <c r="D161" i="52" s="1"/>
  <c r="E155" i="52"/>
  <c r="D155" i="52"/>
  <c r="E149" i="52"/>
  <c r="D149" i="52"/>
  <c r="D146" i="52"/>
  <c r="E144" i="52"/>
  <c r="D144" i="52"/>
  <c r="E137" i="52"/>
  <c r="D137" i="52"/>
  <c r="E131" i="52"/>
  <c r="D131" i="52"/>
  <c r="E130" i="52"/>
  <c r="D130" i="52"/>
  <c r="E129" i="52"/>
  <c r="D129" i="52"/>
  <c r="E128" i="52"/>
  <c r="D128" i="52"/>
  <c r="E127" i="52"/>
  <c r="D127" i="52"/>
  <c r="E126" i="52"/>
  <c r="D126" i="52"/>
  <c r="D125" i="52" s="1"/>
  <c r="E125" i="52"/>
  <c r="E119" i="52"/>
  <c r="E113" i="52"/>
  <c r="E89" i="52"/>
  <c r="D89" i="52"/>
  <c r="E83" i="52"/>
  <c r="D83" i="52"/>
  <c r="E77" i="52"/>
  <c r="D77" i="52"/>
  <c r="E71" i="52"/>
  <c r="D71" i="52"/>
  <c r="E68" i="52"/>
  <c r="D68" i="52"/>
  <c r="D65" i="52" s="1"/>
  <c r="E66" i="52"/>
  <c r="E59" i="52"/>
  <c r="D59" i="52"/>
  <c r="D54" i="52" s="1"/>
  <c r="D6" i="52" s="1"/>
  <c r="E54" i="52"/>
  <c r="E47" i="52"/>
  <c r="D47" i="52"/>
  <c r="E41" i="52"/>
  <c r="D41" i="52"/>
  <c r="E35" i="52"/>
  <c r="D35" i="52"/>
  <c r="E29" i="52"/>
  <c r="D29" i="52"/>
  <c r="E23" i="52"/>
  <c r="D23" i="52"/>
  <c r="E17" i="52"/>
  <c r="D17" i="52"/>
  <c r="E15" i="52"/>
  <c r="D15" i="52"/>
  <c r="E14" i="52"/>
  <c r="E12" i="52"/>
  <c r="D5" i="52" l="1"/>
  <c r="D9" i="52"/>
  <c r="E53" i="52"/>
  <c r="E7" i="52"/>
  <c r="E10" i="52"/>
  <c r="E143" i="52"/>
  <c r="E161" i="52"/>
  <c r="E179" i="52"/>
  <c r="D143" i="52"/>
  <c r="D10" i="52"/>
  <c r="D53" i="52"/>
  <c r="E65" i="52"/>
  <c r="D11" i="52"/>
  <c r="E9" i="52"/>
  <c r="E11" i="52"/>
  <c r="E8" i="52"/>
  <c r="E6" i="52"/>
  <c r="E5" i="52" l="1"/>
  <c r="F148" i="2" l="1"/>
  <c r="F149" i="2" s="1"/>
  <c r="F151" i="2" s="1"/>
  <c r="D182" i="2" s="1"/>
  <c r="E140" i="2"/>
  <c r="E139" i="2"/>
  <c r="E138" i="2"/>
  <c r="E137" i="2"/>
  <c r="E136" i="2"/>
  <c r="E135" i="2"/>
  <c r="E134" i="2"/>
  <c r="E133" i="2"/>
  <c r="E132" i="2"/>
  <c r="E131" i="2"/>
  <c r="E130" i="2"/>
  <c r="E129" i="2"/>
  <c r="E128" i="2"/>
  <c r="E127" i="2"/>
  <c r="E126" i="2"/>
  <c r="E125" i="2"/>
  <c r="E124" i="2"/>
  <c r="E123" i="2"/>
  <c r="E122" i="2"/>
  <c r="E114" i="2"/>
  <c r="E113" i="2"/>
  <c r="E108" i="2"/>
  <c r="D179" i="2" s="1"/>
  <c r="E106" i="2"/>
  <c r="F96" i="2"/>
  <c r="F95" i="2"/>
  <c r="F89" i="2"/>
  <c r="F88" i="2"/>
  <c r="E80" i="2"/>
  <c r="E82" i="2" s="1"/>
  <c r="D177" i="2" s="1"/>
  <c r="G69" i="2"/>
  <c r="G70" i="2" s="1"/>
  <c r="G65" i="2"/>
  <c r="G66" i="2" s="1"/>
  <c r="G72" i="2" s="1"/>
  <c r="D175" i="2" s="1"/>
  <c r="H57" i="2"/>
  <c r="H58" i="2" s="1"/>
  <c r="H51" i="2"/>
  <c r="H52" i="2" s="1"/>
  <c r="F39" i="2"/>
  <c r="F40" i="2" s="1"/>
  <c r="G20" i="2"/>
  <c r="D28" i="2" s="1"/>
  <c r="G28" i="2" s="1"/>
  <c r="G30" i="2" s="1"/>
  <c r="D173" i="2" s="1"/>
  <c r="H520" i="1"/>
  <c r="F466" i="1"/>
  <c r="F468" i="1" s="1"/>
  <c r="F407" i="1"/>
  <c r="F408" i="1" s="1"/>
  <c r="F410" i="1" s="1"/>
  <c r="F352" i="1"/>
  <c r="F351" i="1"/>
  <c r="F350" i="1"/>
  <c r="F314" i="1"/>
  <c r="F310" i="1"/>
  <c r="F308" i="1"/>
  <c r="F306" i="1"/>
  <c r="F304" i="1"/>
  <c r="F302" i="1"/>
  <c r="F258" i="1"/>
  <c r="F257" i="1"/>
  <c r="F254" i="1"/>
  <c r="F249" i="1"/>
  <c r="F250" i="1" s="1"/>
  <c r="F245" i="1"/>
  <c r="F246" i="1" s="1"/>
  <c r="F241" i="1"/>
  <c r="F242" i="1" s="1"/>
  <c r="F234" i="1"/>
  <c r="F229" i="1"/>
  <c r="F230" i="1" s="1"/>
  <c r="F225" i="1"/>
  <c r="F226" i="1" s="1"/>
  <c r="F221" i="1"/>
  <c r="F222" i="1" s="1"/>
  <c r="F217" i="1"/>
  <c r="F218" i="1" s="1"/>
  <c r="F213" i="1"/>
  <c r="F214" i="1" s="1"/>
  <c r="F207" i="1"/>
  <c r="F206" i="1"/>
  <c r="F208" i="1" s="1"/>
  <c r="F198" i="1"/>
  <c r="F199" i="1" s="1"/>
  <c r="F194" i="1"/>
  <c r="F193" i="1"/>
  <c r="F192" i="1"/>
  <c r="F191" i="1"/>
  <c r="F185" i="1"/>
  <c r="F186" i="1" s="1"/>
  <c r="F178" i="1"/>
  <c r="F179" i="1" s="1"/>
  <c r="F174" i="1"/>
  <c r="F175" i="1" s="1"/>
  <c r="F170" i="1"/>
  <c r="F171" i="1" s="1"/>
  <c r="F166" i="1"/>
  <c r="F165" i="1"/>
  <c r="F164" i="1"/>
  <c r="F167" i="1" s="1"/>
  <c r="F160" i="1"/>
  <c r="F159" i="1"/>
  <c r="F158" i="1"/>
  <c r="F157" i="1"/>
  <c r="F161" i="1" s="1"/>
  <c r="F134" i="1"/>
  <c r="F133" i="1"/>
  <c r="F132" i="1"/>
  <c r="F131" i="1"/>
  <c r="F130" i="1"/>
  <c r="F129" i="1"/>
  <c r="F128" i="1"/>
  <c r="F127" i="1"/>
  <c r="F126" i="1"/>
  <c r="F125" i="1"/>
  <c r="F146" i="1" s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111" i="1" l="1"/>
  <c r="F148" i="1" s="1"/>
  <c r="F195" i="1"/>
  <c r="F201" i="1" s="1"/>
  <c r="F264" i="1"/>
  <c r="F262" i="1"/>
  <c r="F316" i="1"/>
  <c r="F354" i="1"/>
  <c r="F356" i="1" s="1"/>
  <c r="F91" i="2"/>
  <c r="F99" i="2" s="1"/>
  <c r="D178" i="2" s="1"/>
  <c r="F97" i="2"/>
  <c r="E115" i="2"/>
  <c r="E117" i="2" s="1"/>
  <c r="D180" i="2" s="1"/>
  <c r="E141" i="2"/>
  <c r="E143" i="2" s="1"/>
  <c r="D181" i="2" s="1"/>
  <c r="F181" i="1"/>
  <c r="F236" i="1"/>
  <c r="H60" i="2"/>
  <c r="D172" i="2" s="1"/>
  <c r="G21" i="2"/>
  <c r="G23" i="2" s="1"/>
  <c r="D171" i="2" l="1"/>
  <c r="D183" i="2" s="1"/>
  <c r="E153" i="2"/>
  <c r="G43" i="2"/>
</calcChain>
</file>

<file path=xl/sharedStrings.xml><?xml version="1.0" encoding="utf-8"?>
<sst xmlns="http://schemas.openxmlformats.org/spreadsheetml/2006/main" count="913" uniqueCount="497">
  <si>
    <t>Приложение к реестру расходных обязательств на 2006г.</t>
  </si>
  <si>
    <t>статья 340-расходы по приобретению канцелярских,хозяйственных товаров</t>
  </si>
  <si>
    <t>КБК 01040010000005</t>
  </si>
  <si>
    <t>№ п/п</t>
  </si>
  <si>
    <t>Наименование</t>
  </si>
  <si>
    <t>цена</t>
  </si>
  <si>
    <t>кол-во</t>
  </si>
  <si>
    <t>кол-во месяцев</t>
  </si>
  <si>
    <t>кол-во человек</t>
  </si>
  <si>
    <t>итого на год</t>
  </si>
  <si>
    <t>Бумага для ксерокса А-4</t>
  </si>
  <si>
    <t>Бумага для ксерокса А-3</t>
  </si>
  <si>
    <t>Бумага писчая</t>
  </si>
  <si>
    <t>Ручка гелевая</t>
  </si>
  <si>
    <t>Ручка шариковая</t>
  </si>
  <si>
    <t>Карандаш</t>
  </si>
  <si>
    <t>Линейка</t>
  </si>
  <si>
    <t>Корректор</t>
  </si>
  <si>
    <t xml:space="preserve">Степлер </t>
  </si>
  <si>
    <t xml:space="preserve">Скоросшиватель </t>
  </si>
  <si>
    <t>Скрепки</t>
  </si>
  <si>
    <t>Кнопки</t>
  </si>
  <si>
    <t>Тетрадь 18листовая</t>
  </si>
  <si>
    <t>Тетрадь 96листовая</t>
  </si>
  <si>
    <t>Календарь перекидной</t>
  </si>
  <si>
    <t>Клей</t>
  </si>
  <si>
    <t>Ластик</t>
  </si>
  <si>
    <t>Скотч</t>
  </si>
  <si>
    <t>Ножницы</t>
  </si>
  <si>
    <t>Маркер</t>
  </si>
  <si>
    <t>Ежедневник</t>
  </si>
  <si>
    <t>Зажим</t>
  </si>
  <si>
    <t>Папка регистр</t>
  </si>
  <si>
    <t>Папка</t>
  </si>
  <si>
    <t>Органайзер</t>
  </si>
  <si>
    <t>Скобы для степлера</t>
  </si>
  <si>
    <t xml:space="preserve">Файлы </t>
  </si>
  <si>
    <t>Папка-уголок</t>
  </si>
  <si>
    <t>Книга канцелярская</t>
  </si>
  <si>
    <t>Книга учета</t>
  </si>
  <si>
    <t>Лоток</t>
  </si>
  <si>
    <t>Фламастер</t>
  </si>
  <si>
    <t>Открытка</t>
  </si>
  <si>
    <t>Стержень гелевый</t>
  </si>
  <si>
    <t>Стержень шариковый</t>
  </si>
  <si>
    <t>Дырокол</t>
  </si>
  <si>
    <t>Блокнот</t>
  </si>
  <si>
    <t>Гуашь</t>
  </si>
  <si>
    <t>Нитки</t>
  </si>
  <si>
    <t>Бланки</t>
  </si>
  <si>
    <t>Книги художественные</t>
  </si>
  <si>
    <t>Дискеты</t>
  </si>
  <si>
    <t>Картридж</t>
  </si>
  <si>
    <t>Картридж Samsung 1210</t>
  </si>
  <si>
    <t>Картридж Samsung 1710</t>
  </si>
  <si>
    <t>Картридж HP 1100</t>
  </si>
  <si>
    <t>Картридж цветной</t>
  </si>
  <si>
    <t>Картридж черный</t>
  </si>
  <si>
    <t>Картридж для ксерокса</t>
  </si>
  <si>
    <t>Краска штемпельная</t>
  </si>
  <si>
    <t>Кубарик</t>
  </si>
  <si>
    <t>Конверты</t>
  </si>
  <si>
    <t>Марки</t>
  </si>
  <si>
    <t>AOS средство для посуды</t>
  </si>
  <si>
    <t>Аэрозоль для туалета</t>
  </si>
  <si>
    <t>Белизна</t>
  </si>
  <si>
    <t>Бумага туалетная</t>
  </si>
  <si>
    <t>Ведро оцинкованное</t>
  </si>
  <si>
    <t>Ведро пластмассовое</t>
  </si>
  <si>
    <t>Веник</t>
  </si>
  <si>
    <t>Верхонки</t>
  </si>
  <si>
    <t>Ветошь</t>
  </si>
  <si>
    <t>Доместос ср-во для дезинф.</t>
  </si>
  <si>
    <t>Жидкое ср-во для туалета</t>
  </si>
  <si>
    <t>Замазка оконная</t>
  </si>
  <si>
    <t>Замок</t>
  </si>
  <si>
    <t xml:space="preserve">Замок врезной </t>
  </si>
  <si>
    <t>Замок навесной</t>
  </si>
  <si>
    <t>Лампа 100Вт.</t>
  </si>
  <si>
    <t>Лампа 150Вт.</t>
  </si>
  <si>
    <t>Лампа 60 Вт.</t>
  </si>
  <si>
    <t>Лампа 75 Вт.</t>
  </si>
  <si>
    <t xml:space="preserve">Лампа дневного света </t>
  </si>
  <si>
    <t>Лампа ДРЛ</t>
  </si>
  <si>
    <t xml:space="preserve">Метла </t>
  </si>
  <si>
    <t>Мистер мускул для стекол</t>
  </si>
  <si>
    <t>Мыло</t>
  </si>
  <si>
    <t>Мыло хоз.</t>
  </si>
  <si>
    <t>Оконная лента</t>
  </si>
  <si>
    <t>Скоба для степлера №24</t>
  </si>
  <si>
    <t>Скоба для степлера №10</t>
  </si>
  <si>
    <t>Тонер</t>
  </si>
  <si>
    <t>Тонер OKI 10</t>
  </si>
  <si>
    <t>Освежитель воздуха</t>
  </si>
  <si>
    <t>Перчатки резиновые</t>
  </si>
  <si>
    <t>Перчатки х/б прорез.</t>
  </si>
  <si>
    <t xml:space="preserve">Перчатки х/б </t>
  </si>
  <si>
    <t>Полотенце</t>
  </si>
  <si>
    <t>Поролон для окон</t>
  </si>
  <si>
    <t>СМС Апрель-лимон</t>
  </si>
  <si>
    <t>Ручка дверная</t>
  </si>
  <si>
    <t>Салфетки</t>
  </si>
  <si>
    <t>Совок для мусора</t>
  </si>
  <si>
    <t>Фотобумага</t>
  </si>
  <si>
    <t xml:space="preserve">Черенок </t>
  </si>
  <si>
    <t>Щетка д/унитаза</t>
  </si>
  <si>
    <t>Кан.тов.Дума, ЦБ</t>
  </si>
  <si>
    <t>Хоз.тов. Дума, ЦБ</t>
  </si>
  <si>
    <t xml:space="preserve">                          ИТОГО</t>
  </si>
  <si>
    <t>статья 340-приобретение запасных частей</t>
  </si>
  <si>
    <t>КБК01040010000005</t>
  </si>
  <si>
    <t xml:space="preserve">запасные части на 10 автомашин </t>
  </si>
  <si>
    <t>статья 340-приобретение запасных частей к оргтехнике</t>
  </si>
  <si>
    <t>мат.платы,процессоры,винчестеры, и т.п.</t>
  </si>
  <si>
    <t>статья 340-расходы по ГСМ</t>
  </si>
  <si>
    <t>Наименование а/м</t>
  </si>
  <si>
    <t>лимит пробега</t>
  </si>
  <si>
    <t>норма</t>
  </si>
  <si>
    <t>бензин</t>
  </si>
  <si>
    <t>Тойота RAV-4</t>
  </si>
  <si>
    <t>ВАЗ-2120</t>
  </si>
  <si>
    <t>ГАЗ-3102</t>
  </si>
  <si>
    <t>ВАЗ-21073</t>
  </si>
  <si>
    <t>ВАЗ-21214</t>
  </si>
  <si>
    <t>ГАЗ-31105</t>
  </si>
  <si>
    <t>ГАЗ-3110</t>
  </si>
  <si>
    <t>ВАЗ-21213</t>
  </si>
  <si>
    <t>масла</t>
  </si>
  <si>
    <t>ИТОГО</t>
  </si>
  <si>
    <t>ВСЕГО ст.340</t>
  </si>
  <si>
    <t xml:space="preserve">           Зав.отдела бух.учета и отчетности                                          Горбунова Н.В.</t>
  </si>
  <si>
    <t>статья 220- приобретение услуг</t>
  </si>
  <si>
    <t>подстатья 221-услуги связи</t>
  </si>
  <si>
    <t>ОАО "Сибирьтелеком"</t>
  </si>
  <si>
    <t>телефоны</t>
  </si>
  <si>
    <t>межпереговоры</t>
  </si>
  <si>
    <t>Услуги Интернет</t>
  </si>
  <si>
    <t>Итого</t>
  </si>
  <si>
    <t>ОАО "РИПС"</t>
  </si>
  <si>
    <t>телефоны парал.</t>
  </si>
  <si>
    <t>ООО "НПФ "Форус"</t>
  </si>
  <si>
    <t>Электронное обслуживание каналов связи</t>
  </si>
  <si>
    <t>ООО "Иркутскэнергосвязь"</t>
  </si>
  <si>
    <t>Радиоабонент</t>
  </si>
  <si>
    <t>Тулунский почтамт</t>
  </si>
  <si>
    <t>почтовые отправления,доверенности</t>
  </si>
  <si>
    <t>ВСЕГО подстатья 221</t>
  </si>
  <si>
    <t>подстатья 222-транспортные услуги</t>
  </si>
  <si>
    <t>оплата проезда по служебным командировкам</t>
  </si>
  <si>
    <t>подстатья 223-коммунальные услуги</t>
  </si>
  <si>
    <t>МП МО "город Тулун" "Инженерные сети"</t>
  </si>
  <si>
    <t>отопление</t>
  </si>
  <si>
    <t>гКал.</t>
  </si>
  <si>
    <t>горячее водоснабжение</t>
  </si>
  <si>
    <r>
      <rPr>
        <sz val="11"/>
        <rFont val="Times New Roman"/>
        <family val="1"/>
        <charset val="204"/>
      </rPr>
      <t>м</t>
    </r>
    <r>
      <rPr>
        <vertAlign val="superscript"/>
        <sz val="11"/>
        <rFont val="Times New Roman"/>
        <family val="1"/>
        <charset val="204"/>
      </rPr>
      <t>3</t>
    </r>
  </si>
  <si>
    <t>холодное водоснабжение</t>
  </si>
  <si>
    <t>Сточные воды</t>
  </si>
  <si>
    <t>ГУЭП "Облкоммунэнерго""Нижнеудинские электрические сети"</t>
  </si>
  <si>
    <t>Электроэнергия</t>
  </si>
  <si>
    <t>кВт.ч</t>
  </si>
  <si>
    <t>ВСЕГО подстатья 223</t>
  </si>
  <si>
    <t>подстатья 224-Арендная плата за пользование имуществом</t>
  </si>
  <si>
    <t>Территориальное управление имущественных отношений РФ по Иркутской области</t>
  </si>
  <si>
    <t>Аренда здания ул.Ленина 75</t>
  </si>
  <si>
    <t>Аренда имущества с/х упр.</t>
  </si>
  <si>
    <t>подстатья 225-Услуги по содержанию имущества</t>
  </si>
  <si>
    <t>МКП МО "город Тулун" "Благоустройство"</t>
  </si>
  <si>
    <t>прием и утилизация отходов</t>
  </si>
  <si>
    <t>ООО "Аква"</t>
  </si>
  <si>
    <t>обслуживание средств вычислительной техники и офисного оборудования</t>
  </si>
  <si>
    <t>ООО "Инфа-сервис"</t>
  </si>
  <si>
    <t>Обслуживание миниАТС</t>
  </si>
  <si>
    <t>ГУП "Иркутская дезинфекционная станция"</t>
  </si>
  <si>
    <t>проведение санитарно-противоэпидемических мероприятий</t>
  </si>
  <si>
    <t>ООО "Тулун-АвтоВАЗ"</t>
  </si>
  <si>
    <t>техническое обслуживание автотранспорта</t>
  </si>
  <si>
    <t>текущий ремонт зданий</t>
  </si>
  <si>
    <t>ВСЕГО подстатья 225</t>
  </si>
  <si>
    <t>подстатья 226-Прочие услуги</t>
  </si>
  <si>
    <t>ЗАО "Эстек"</t>
  </si>
  <si>
    <t>Обслуживание программы КонсультантПлюс"</t>
  </si>
  <si>
    <t>ИА "Сибирские новости"</t>
  </si>
  <si>
    <t>информационное обслуживание"</t>
  </si>
  <si>
    <t>ОАО "Альфастрахование"</t>
  </si>
  <si>
    <t>Договор ОСАГО</t>
  </si>
  <si>
    <t xml:space="preserve">подписка на периодическую печать </t>
  </si>
  <si>
    <t>наем жилых помещений при служебных командировках</t>
  </si>
  <si>
    <t>охраняемые автостоянки</t>
  </si>
  <si>
    <t>оплата за нотариальные услуги</t>
  </si>
  <si>
    <t>подготовка  и изготовление технической документации</t>
  </si>
  <si>
    <t>подготовка  и изготовление землеустроительной документации</t>
  </si>
  <si>
    <t>ВСЕГО подстатья 226</t>
  </si>
  <si>
    <t>Зав.отдела бух.учета и отчетности</t>
  </si>
  <si>
    <t>Горбунова Н.В.</t>
  </si>
  <si>
    <t>статья 290-Прочие расходы</t>
  </si>
  <si>
    <t>НО "Ассоциация муниципальных образований"</t>
  </si>
  <si>
    <t>Членские взносы</t>
  </si>
  <si>
    <t xml:space="preserve">Транспортный налог </t>
  </si>
  <si>
    <t>Техосмотр а/транспорта</t>
  </si>
  <si>
    <t>НДС за аренду</t>
  </si>
  <si>
    <t>Земельный налог</t>
  </si>
  <si>
    <t>Оплата налогов и сборов</t>
  </si>
  <si>
    <t>Приобретение подарков,букетов цветов</t>
  </si>
  <si>
    <t xml:space="preserve">ВСЕГО статья 290 </t>
  </si>
  <si>
    <t>Статья 310-Увеличение стоимости основных средств</t>
  </si>
  <si>
    <t>Ксерокс</t>
  </si>
  <si>
    <t>Факс</t>
  </si>
  <si>
    <t>Автотранспорт</t>
  </si>
  <si>
    <t>Приобретение мебели для Думы, централизованной бухгалтерии</t>
  </si>
  <si>
    <t>ВСЕГО статья 310</t>
  </si>
  <si>
    <t>Статья 260-Социальное обеспечение</t>
  </si>
  <si>
    <t>Подстатья 263-Пенсии,пособия ,выплачиваемые организациями сектора государственного управления</t>
  </si>
  <si>
    <t>КБК 1004900000714</t>
  </si>
  <si>
    <t xml:space="preserve">Пенсии муниципальным служащим          </t>
  </si>
  <si>
    <t>ВСЕГО по подстатье 263</t>
  </si>
  <si>
    <t>Статья 220-Приобретение услуг</t>
  </si>
  <si>
    <t>Подстатья 226-Прочие услуги</t>
  </si>
  <si>
    <t>КБК 06044120000443</t>
  </si>
  <si>
    <t>Природоохранные мероприятия-мониторинг окружающей среды</t>
  </si>
  <si>
    <t>ВСЕГО по подстатье 226</t>
  </si>
  <si>
    <t>КБК 03092180000260</t>
  </si>
  <si>
    <t>Прочие расходы по ГО и ЧС</t>
  </si>
  <si>
    <t>Расчеты плановых сметных показателей на 2015 г</t>
  </si>
  <si>
    <t>Наименование учреждения: Дума  Тулунского муниципального района</t>
  </si>
  <si>
    <t>930  0103  7102040</t>
  </si>
  <si>
    <t>Статья 210"Оплата труда и начисления на оплату труда"</t>
  </si>
  <si>
    <t>подстатья 211  "Заработная плата"</t>
  </si>
  <si>
    <t>Федеральный закон  №131-ФЗ от 06.10.2003 г. "Об общих принципах организации местного самоуправления в Российской Федерации"</t>
  </si>
  <si>
    <t>Федеральный Закон №25-ФЗ от 02.03.2007 г. "О муниципальной службе в РФ"</t>
  </si>
  <si>
    <t xml:space="preserve">Закон Иркутской области № 88-ОЗ "Об отдельных вопросах муниципальной службы Иркутской области" </t>
  </si>
  <si>
    <t>от 15.10.2007 г.</t>
  </si>
  <si>
    <t>Постановление Губернатора Иркутской области № 555-П "Об оплате труда работников, замещающих должности</t>
  </si>
  <si>
    <t>не являющиеся должностями государственной гражданской службы Иркутской области, вспомогательного персо-</t>
  </si>
  <si>
    <t>нала государственных органов Иркутской области"</t>
  </si>
  <si>
    <t>Решение Думы Тулунского муниципального района №121 от 27.12.2007 г. "Об оплате труда муниципальных служащих"</t>
  </si>
  <si>
    <t>Постановление Главы Администрации  №4-пг от 11.01.2008 г. "Об утверждении Положения "Опорядке предоставления отпусков муниципальным служащим Администрации Тулунского муниципального района"</t>
  </si>
  <si>
    <t>Постановление Главы Администрации № 25 от 28.02.2008 г. "Об оплате труда вспомогательного персонала (рабочих) Администрации Тулунского муниципального района"</t>
  </si>
  <si>
    <t>На основании Положения об условиях  оплаты труда муниципальных служащих Тулунского муниципального района от 06.06.2012 г  №325</t>
  </si>
  <si>
    <t>Наименование расходов</t>
  </si>
  <si>
    <t>Оклад , руб</t>
  </si>
  <si>
    <t>Норматив</t>
  </si>
  <si>
    <t>Кол-во штатных единиц</t>
  </si>
  <si>
    <t>Коэффициент</t>
  </si>
  <si>
    <t>Сумма, руб</t>
  </si>
  <si>
    <t>Заработная плата</t>
  </si>
  <si>
    <t>Муниципальные служащие (2,5 ед) по нормативу</t>
  </si>
  <si>
    <t>X</t>
  </si>
  <si>
    <t>Итого по подстатье 211:</t>
  </si>
  <si>
    <t>подстатья 213   "Начисление на оплату труда"</t>
  </si>
  <si>
    <t>Размер начислений на выплаты  по оплате труда  в соответствии  с действующими  на дату  составления сметы  нормативными правовыми актами  30,2%</t>
  </si>
  <si>
    <t>Муниципальные служащие (2,5 ед)</t>
  </si>
  <si>
    <t>Итого по подстатье 213:</t>
  </si>
  <si>
    <t>подстатья-212 прочие выплаты</t>
  </si>
  <si>
    <t>КБК 01040020400500</t>
  </si>
  <si>
    <t>1.</t>
  </si>
  <si>
    <t xml:space="preserve">Постановление Губернатора Иркутской области  №771-п "О порядке и размерах возмещения  </t>
  </si>
  <si>
    <t>командировочных расходов" от 25,12,2003 г.</t>
  </si>
  <si>
    <t>2.</t>
  </si>
  <si>
    <t xml:space="preserve">Распоряжение Главы Администрации №38 "О размерах возмещения расходов связанных </t>
  </si>
  <si>
    <t>со служебными командировками"  от 25.01.2008 г.</t>
  </si>
  <si>
    <t>суточные при служебных командировках</t>
  </si>
  <si>
    <t>дней*руб</t>
  </si>
  <si>
    <t>Итого:</t>
  </si>
  <si>
    <t>подстатья  212 "Прочие выплаты"</t>
  </si>
  <si>
    <t>Количество командировок</t>
  </si>
  <si>
    <t>Кол-во человек</t>
  </si>
  <si>
    <t xml:space="preserve">Количество  дней </t>
  </si>
  <si>
    <t>Норма суточных расходов, руб</t>
  </si>
  <si>
    <t>Суточные при служебных командировках</t>
  </si>
  <si>
    <t>На основании Положения  о порядке и условиях направления в служебные командировки работников, утвержденного приказом Комитета по финансам  администрации Тулунского муниципального района  от 13.07.2012 г № 418(о.д.)  п 4.11  1</t>
  </si>
  <si>
    <t>Количество поездок  на курсы</t>
  </si>
  <si>
    <t>Суточные на курсы повышения квалификации</t>
  </si>
  <si>
    <t>Итого по подстатье 212:</t>
  </si>
  <si>
    <t>подстатья 222"Транспортные услуги"</t>
  </si>
  <si>
    <t>Количество поездок</t>
  </si>
  <si>
    <t>Стоимость проезда в одну сторону и обратно, руб</t>
  </si>
  <si>
    <t>Оплата проезда при служебных командировках</t>
  </si>
  <si>
    <t>Оплата проезда на курсы повышения квалификации</t>
  </si>
  <si>
    <t>Итого по подстатье 222:</t>
  </si>
  <si>
    <t>подстатья 225"Услуги по содержанию имущества"</t>
  </si>
  <si>
    <t>цена , руб</t>
  </si>
  <si>
    <t>Заправка картриджей( для 3 принтеров и 2 ксероксов заправляются 1 раз в квартал)</t>
  </si>
  <si>
    <t>Итого по подстатье 225:</t>
  </si>
  <si>
    <t>подстатья 226 "Прочие услуги"</t>
  </si>
  <si>
    <t>На основании Положения  о порядке и условиях направления в служебные командировки работников, утвержденного приказом Комитета по финансам  администрации Тулунского муниципального района  от 13.07.2012 г № 418(о.д.) п 4,7</t>
  </si>
  <si>
    <t xml:space="preserve">Количество суток в год </t>
  </si>
  <si>
    <t>Цена за сутки, руб</t>
  </si>
  <si>
    <t>Наем жилых помещений при служебных командировках</t>
  </si>
  <si>
    <t>Наем жилых помещений на курсах повышения квалификации</t>
  </si>
  <si>
    <t>Стоимость обучения на курсах повышения квалификации</t>
  </si>
  <si>
    <t>Количество человек</t>
  </si>
  <si>
    <t>Количество месяцев</t>
  </si>
  <si>
    <t>Сумма</t>
  </si>
  <si>
    <t>Оплата труда лиц за исполнение государственных и общественных обязаностей</t>
  </si>
  <si>
    <t>Итого по подстатье 226:</t>
  </si>
  <si>
    <t>Статья 290  "Прочие расходы"</t>
  </si>
  <si>
    <t>Количество</t>
  </si>
  <si>
    <t>Цена,руб</t>
  </si>
  <si>
    <t>Открытки, рамки</t>
  </si>
  <si>
    <t xml:space="preserve">Награждение грамотами   </t>
  </si>
  <si>
    <t>Итого по статье 290</t>
  </si>
  <si>
    <t>Статья 310"Увеличение стоимости основных средств"</t>
  </si>
  <si>
    <t xml:space="preserve">Ноутбуки для депутатов </t>
  </si>
  <si>
    <t xml:space="preserve">Флешка </t>
  </si>
  <si>
    <t>Итого по статье 310</t>
  </si>
  <si>
    <t>Статья 340"Расходы по приобретению канцелярских,хозяйственных товаров"</t>
  </si>
  <si>
    <t>Цена</t>
  </si>
  <si>
    <t>Бумага "Снежинка"</t>
  </si>
  <si>
    <t>Папка - скоросшиватель</t>
  </si>
  <si>
    <t>Ручка  гелевая</t>
  </si>
  <si>
    <t>Тетрадь общая 48л</t>
  </si>
  <si>
    <t>Тетрадь  12 л</t>
  </si>
  <si>
    <t>Журнал для распоряжений</t>
  </si>
  <si>
    <t>Скобы большие</t>
  </si>
  <si>
    <t>Папки для / депутатов</t>
  </si>
  <si>
    <t>Файлы</t>
  </si>
  <si>
    <t>Мультифора</t>
  </si>
  <si>
    <t xml:space="preserve">Диски </t>
  </si>
  <si>
    <t>Картриджи</t>
  </si>
  <si>
    <t>Батарейки</t>
  </si>
  <si>
    <t>Зарядное устройство для диктофона</t>
  </si>
  <si>
    <t>Итого по статье 340:</t>
  </si>
  <si>
    <t xml:space="preserve"> статья  263 " Пенсии, пособия выплачиваемые организациями сектора государственного значения "</t>
  </si>
  <si>
    <t xml:space="preserve">Наименование показателя  с расшифровкой  пофамильно </t>
  </si>
  <si>
    <t>Сумма пенсии в мес</t>
  </si>
  <si>
    <t>Период предоставления услуг</t>
  </si>
  <si>
    <t>Гришулина Л.И., Кашко В.Ф.</t>
  </si>
  <si>
    <t xml:space="preserve">Итого </t>
  </si>
  <si>
    <t>Итого по статье 263:</t>
  </si>
  <si>
    <t>Итого по бюджету</t>
  </si>
  <si>
    <t>Зав.отделом бух.учета и отчетности</t>
  </si>
  <si>
    <t>Н.В. Горбунова</t>
  </si>
  <si>
    <t xml:space="preserve">  Дата   25.08.2014 г</t>
  </si>
  <si>
    <t>Исп. Мельникова Т.Н</t>
  </si>
  <si>
    <t xml:space="preserve">      т. 2-15-66</t>
  </si>
  <si>
    <t xml:space="preserve">                                                     Свод на 2015 г </t>
  </si>
  <si>
    <t xml:space="preserve">                                            Дума  Тулунского муниципального района</t>
  </si>
  <si>
    <t>Наименование статьи(подстатьи) расходов</t>
  </si>
  <si>
    <t>КОСГУ</t>
  </si>
  <si>
    <t>Прочие услуги</t>
  </si>
  <si>
    <t>Начисления на выплаты по оплате труда</t>
  </si>
  <si>
    <t>Услуги связи</t>
  </si>
  <si>
    <t>-</t>
  </si>
  <si>
    <t>Транспортные услуги</t>
  </si>
  <si>
    <t>Коммунальные услуги</t>
  </si>
  <si>
    <t>Работы, услуги по содержанию имущества</t>
  </si>
  <si>
    <t>Прочие работы и  услуги</t>
  </si>
  <si>
    <t>Прочие расходы</t>
  </si>
  <si>
    <t>Увеличение стоимости основных средств</t>
  </si>
  <si>
    <t>Увеличение стоимости материальных запасов</t>
  </si>
  <si>
    <t>Пенсии</t>
  </si>
  <si>
    <t xml:space="preserve">Приложение к смете на 2005г. </t>
  </si>
  <si>
    <t>код 340-расходы по ГСМ</t>
  </si>
  <si>
    <t>Наименование администрации</t>
  </si>
  <si>
    <t>ВМО "Азейское"</t>
  </si>
  <si>
    <t>ВМО "Афанасьевское"</t>
  </si>
  <si>
    <t>ВМО "Будаговское"</t>
  </si>
  <si>
    <t>ВМО "Бурхунское"</t>
  </si>
  <si>
    <t>ВМО "Владимировское"</t>
  </si>
  <si>
    <t>ВМО "Гадалейское"</t>
  </si>
  <si>
    <t>ВМО "Гуранское"</t>
  </si>
  <si>
    <t>ВМО "Едогонское"</t>
  </si>
  <si>
    <t>ВМО "Евдокимовское"</t>
  </si>
  <si>
    <t>ВМО "Ишидейское"</t>
  </si>
  <si>
    <t>ВМО "Икейское"</t>
  </si>
  <si>
    <t>ВМО "Кирейское"</t>
  </si>
  <si>
    <t>ВМО "Котикское"</t>
  </si>
  <si>
    <t>ВМО "Мугунское"</t>
  </si>
  <si>
    <t>ВМО "Нижнебурбукское"</t>
  </si>
  <si>
    <t>ВМО "Перфиловское"</t>
  </si>
  <si>
    <t>ВМО "Писаревское"</t>
  </si>
  <si>
    <t>ВМО "Сибирякское"</t>
  </si>
  <si>
    <t>ВМО "Октябрское"</t>
  </si>
  <si>
    <t>ВМО "Умыганское"</t>
  </si>
  <si>
    <t>ВМО "Шерагульское"</t>
  </si>
  <si>
    <t>Согласовано:</t>
  </si>
  <si>
    <t>Мэр Тулунского района</t>
  </si>
  <si>
    <t>___________________Ташлыков А.А.</t>
  </si>
  <si>
    <t xml:space="preserve">Начальнику Финансового управления </t>
  </si>
  <si>
    <t>Птуха В.Н.</t>
  </si>
  <si>
    <t>Заявка</t>
  </si>
  <si>
    <t>на размещение муниципального заказа администрации мэрии Тулунского района на 2006г.</t>
  </si>
  <si>
    <t>№п/п</t>
  </si>
  <si>
    <t>Наименование товаров, услуг</t>
  </si>
  <si>
    <t>ед.изм.</t>
  </si>
  <si>
    <t>Кол-во товаров, услуг</t>
  </si>
  <si>
    <t>Средняя цена на товары,услуги</t>
  </si>
  <si>
    <t>Сумма тыс.руб.</t>
  </si>
  <si>
    <t>Поставщики</t>
  </si>
  <si>
    <t>Отопление</t>
  </si>
  <si>
    <t>МП МО "город Тулун""Инженерные сети</t>
  </si>
  <si>
    <t>Горячее водоснабжение</t>
  </si>
  <si>
    <r>
      <rPr>
        <sz val="10"/>
        <rFont val="Arial"/>
        <family val="2"/>
        <charset val="204"/>
      </rPr>
      <t>м</t>
    </r>
    <r>
      <rPr>
        <vertAlign val="superscript"/>
        <sz val="10"/>
        <rFont val="Arial"/>
        <family val="2"/>
        <charset val="204"/>
      </rPr>
      <t>3</t>
    </r>
  </si>
  <si>
    <t>Холодное водоснабжение</t>
  </si>
  <si>
    <t>шт.</t>
  </si>
  <si>
    <t>23*12</t>
  </si>
  <si>
    <t>1*12</t>
  </si>
  <si>
    <t>прочие услуги</t>
  </si>
  <si>
    <t>6*12</t>
  </si>
  <si>
    <t>2*12</t>
  </si>
  <si>
    <t>почт.ящик</t>
  </si>
  <si>
    <t>4*12</t>
  </si>
  <si>
    <t>ООО "Форус"</t>
  </si>
  <si>
    <t>Филиал ГУЭП "Облкоммунэнерго""Нижнеудинские электрические сети"</t>
  </si>
  <si>
    <t>ГСМ</t>
  </si>
  <si>
    <t>л.</t>
  </si>
  <si>
    <t>ЗАО "ВСПК"</t>
  </si>
  <si>
    <t>Канцтовары</t>
  </si>
  <si>
    <t>ИП Коновалов Г.В.</t>
  </si>
  <si>
    <t>Обслуживание программы Консультант Плюс</t>
  </si>
  <si>
    <t>Хоз.товары</t>
  </si>
  <si>
    <t xml:space="preserve">"ЧП Ардиль Галина Витальевна" </t>
  </si>
  <si>
    <t xml:space="preserve">Зав.отдела бух.учета </t>
  </si>
  <si>
    <t>и отчетности</t>
  </si>
  <si>
    <t>Исп.Бурим Л.Н.</t>
  </si>
  <si>
    <t>тел.2-26-87</t>
  </si>
  <si>
    <t>2024г</t>
  </si>
  <si>
    <t>2025г</t>
  </si>
  <si>
    <t>всего</t>
  </si>
  <si>
    <t>Наименование программы, подпрограммы, основного мероприятия, мероприятия</t>
  </si>
  <si>
    <t>Ответственный исполнитель, соисполнители, участники</t>
  </si>
  <si>
    <t>Источники финансирования</t>
  </si>
  <si>
    <t>2</t>
  </si>
  <si>
    <t>3</t>
  </si>
  <si>
    <t>Программа  «Социально-экономическое развитие территории сельского поселения»</t>
  </si>
  <si>
    <t>Администрация Усть-Кульского сельского поселения</t>
  </si>
  <si>
    <t>Всего</t>
  </si>
  <si>
    <t>Местный бюджет (далее – МБ)</t>
  </si>
  <si>
    <t xml:space="preserve">Средства районного бюджета, предусмотренные в местном бюджете (далее – РБ) – при наличии </t>
  </si>
  <si>
    <t>Средства областного бюджета, предусмотренные в местном бюджете (далее - ОБ) – при наличии</t>
  </si>
  <si>
    <t>Средства федерального бюджета, предусмотренные в местном бюджете (далее - ФБ) - при наличии</t>
  </si>
  <si>
    <t>Иные источники, предусмотренные в местном бюджете (далее - ИИ) - при наличии</t>
  </si>
  <si>
    <t>МБ</t>
  </si>
  <si>
    <t>РБ</t>
  </si>
  <si>
    <t>ОБ</t>
  </si>
  <si>
    <t>ФБ</t>
  </si>
  <si>
    <t>ИИ</t>
  </si>
  <si>
    <t>1. Обеспечение деятельности главы сельского поселения и администрации сельского поселения</t>
  </si>
  <si>
    <t>2.Управление муниципальным долгом сельского поселения</t>
  </si>
  <si>
    <t>3.Пенсионное обеспечение граждан, замещавших должности главы сельских поселений и муниципальных служащих органов местного самоуправления сельских поселений</t>
  </si>
  <si>
    <t>4.Повышение квалификации муниципальных служащих</t>
  </si>
  <si>
    <t xml:space="preserve"> 5.Управление средствами резервного фонда администраций сельских поселений</t>
  </si>
  <si>
    <t>6. Межбюджетные трансферты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</si>
  <si>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Подпрограмма 2</t>
  </si>
  <si>
    <t>«Повышение эффективности бюджетных расходов Усть-Кульского сельского поселения»</t>
  </si>
  <si>
    <t>Подпрограмма 3</t>
  </si>
  <si>
    <t>Основное мероприятие 3.1.</t>
  </si>
  <si>
    <t>Ремонт и содержание автомобильных дорог</t>
  </si>
  <si>
    <t xml:space="preserve">Организация благоустройства территории поселения </t>
  </si>
  <si>
    <t>Основное мероприятие 3.3</t>
  </si>
  <si>
    <t>Организация водоснабжения населения</t>
  </si>
  <si>
    <t>Основное мероприятие 3.4</t>
  </si>
  <si>
    <t>Проведение оценки объектов муниципальной собственности</t>
  </si>
  <si>
    <t>Основное мероприятие 3.5</t>
  </si>
  <si>
    <t>Создание мест (площадок) накопления твердых коммунальных отходов</t>
  </si>
  <si>
    <t>Подпрограмма 4</t>
  </si>
  <si>
    <t xml:space="preserve"> Проведение топографических, геодезических, картографических и кадастровых работ</t>
  </si>
  <si>
    <t>Основное мероприятие 4.2.</t>
  </si>
  <si>
    <t>Подпрограмма 5</t>
  </si>
  <si>
    <t>Основное мероприятие 5.1.</t>
  </si>
  <si>
    <t>Обеспечение первичных мер пожарной безопасности в границах населенных пунктов поселения</t>
  </si>
  <si>
    <t>Основное мероприятие 5.2</t>
  </si>
  <si>
    <t>Профилактика безнадзорности и правонарушений на территории сельского поселения</t>
  </si>
  <si>
    <t>Подпрограмма 6</t>
  </si>
  <si>
    <t>Основное мероприятие 6.1.</t>
  </si>
  <si>
    <t>Расходы, направленные на организацию досуга и обеспечение жителей услугами организаций культуры, организация библиотечного обслуживания</t>
  </si>
  <si>
    <t>Основное мероприятие 6.2.</t>
  </si>
  <si>
    <t>Обеспечение условий для развития на территории сельского поселения физической культуры и массового спорта</t>
  </si>
  <si>
    <t>Подпрограмма 7</t>
  </si>
  <si>
    <t>Основное мероприятие 7.1</t>
  </si>
  <si>
    <t>Технические и организационные мероприятия по снижению использования энергоресурсов</t>
  </si>
  <si>
    <t>Основное мероприятие 7.2</t>
  </si>
  <si>
    <t>"Постановка на учет и оформление права муниципальной собственности на бесхозяйные объекты недвижимого имущества для передачи электрической энергии"</t>
  </si>
  <si>
    <t>Подпрограмма 8</t>
  </si>
  <si>
    <t xml:space="preserve">
«Использование и охрана земель муниципального образования Усть-Кульского сельского поселения на 2022-2025 гг.»</t>
  </si>
  <si>
    <t>Основное мероприятие 8.1</t>
  </si>
  <si>
    <t xml:space="preserve">
«Мероприятия  по разъяснению гражданам земельного законодательства и выявлению фактов самовольного занятия земельных участков»</t>
  </si>
  <si>
    <t>Основное мероприятие 8.2</t>
  </si>
  <si>
    <t xml:space="preserve">
«Мероприятия по выявлению фактов использования земельных участков, приводящих к значительному ухудшению экологической обстановки»</t>
  </si>
  <si>
    <t>Обеспечение градостроительной и землеустроительной деятельности на территории сельского поселения 1)(Актуализация документов территориального планирования (м.б.)) 2) (Актуализация документов градостроительного зонирования (м.б.))</t>
  </si>
  <si>
    <t>Администрация Усть-Кульского сельского поселения,  МКУК КДЦ с. Усть-Кульск</t>
  </si>
  <si>
    <t>МКУК КДЦ с. Усть-Кульск</t>
  </si>
  <si>
    <t>2026г</t>
  </si>
  <si>
    <r>
      <t>Основное мероприятие 2.1.</t>
    </r>
    <r>
      <rPr>
        <sz val="10"/>
        <color theme="1"/>
        <rFont val="Times New Roman"/>
        <family val="1"/>
        <charset val="204"/>
      </rPr>
      <t xml:space="preserve"> Информационные технологии в управлении</t>
    </r>
  </si>
  <si>
    <r>
      <t>Основное мероприятие 3.2.</t>
    </r>
    <r>
      <rPr>
        <sz val="10"/>
        <color theme="1"/>
        <rFont val="Times New Roman"/>
        <family val="1"/>
        <charset val="204"/>
      </rPr>
      <t xml:space="preserve"> </t>
    </r>
  </si>
  <si>
    <r>
      <t>Основное мероприятие 4.1</t>
    </r>
    <r>
      <rPr>
        <sz val="10"/>
        <color theme="1"/>
        <rFont val="Times New Roman"/>
        <family val="1"/>
        <charset val="204"/>
      </rPr>
      <t>.</t>
    </r>
  </si>
  <si>
    <t>2027г</t>
  </si>
  <si>
    <t>2028г</t>
  </si>
  <si>
    <t>4</t>
  </si>
  <si>
    <t>Основное мероприятие 3.6</t>
  </si>
  <si>
    <t>Восстановление мемориальных сооружений и объектов, увековечивающих память погибших при защите Отечества</t>
  </si>
  <si>
    <t>Подпрограмма 1 «Обеспечение деятельности главы Усть-Кульского сельского поселения и администрации Усть-Кульского сельского поселения на 2024–2028 гг»</t>
  </si>
  <si>
    <t>«Развитие инфраструктуры на территории Усть-Кульского сельского поселения на 2024-2028 гг.»</t>
  </si>
  <si>
    <t>«Обеспечение комплексного пространственного и территориального развития сельского поселения на 2024-2028гг.»</t>
  </si>
  <si>
    <t>"Обеспечение комплексных мер безопасности на территории сельского поселения на 2024-2028 гг."</t>
  </si>
  <si>
    <t>"Развитие сферы культуры и спорта на территории сельского поселения на 2024-2028 гг."</t>
  </si>
  <si>
    <t>Энергосбережение и повышение энергетической эффективности на территории сельских поселений на 2024-28 гг.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</si>
</sst>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_-* #,##0.00\ _₽_-;\-* #,##0.00\ _₽_-;_-* \-??\ _₽_-;_-@_-"/>
    <numFmt numFmtId="166" formatCode="#,##0.0"/>
  </numFmts>
  <fonts count="42" x14ac:knownFonts="1">
    <font>
      <sz val="10"/>
      <name val="Arial"/>
      <charset val="204"/>
    </font>
    <font>
      <sz val="11"/>
      <color rgb="FF000000"/>
      <name val="Calibri"/>
      <family val="2"/>
      <charset val="204"/>
    </font>
    <font>
      <b/>
      <sz val="11"/>
      <name val="Times New Roman"/>
      <family val="1"/>
      <charset val="204"/>
    </font>
    <font>
      <b/>
      <sz val="10"/>
      <name val="Arial"/>
      <family val="2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Arial"/>
      <family val="2"/>
      <charset val="204"/>
    </font>
    <font>
      <vertAlign val="superscript"/>
      <sz val="11"/>
      <name val="Times New Roman"/>
      <family val="1"/>
      <charset val="204"/>
    </font>
    <font>
      <sz val="10"/>
      <name val="Arial"/>
      <family val="2"/>
      <charset val="204"/>
    </font>
    <font>
      <b/>
      <sz val="14"/>
      <name val="Arial"/>
      <family val="2"/>
      <charset val="204"/>
    </font>
    <font>
      <b/>
      <u/>
      <sz val="11"/>
      <name val="Times New Roman"/>
      <family val="1"/>
      <charset val="204"/>
    </font>
    <font>
      <sz val="10"/>
      <name val="Arial Cyr"/>
      <charset val="204"/>
    </font>
    <font>
      <b/>
      <i/>
      <sz val="10"/>
      <name val="Arial Cyr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0"/>
      <name val="Arial"/>
      <family val="2"/>
      <charset val="204"/>
    </font>
    <font>
      <sz val="10"/>
      <color rgb="FFFFFF00"/>
      <name val="Arial"/>
      <family val="2"/>
      <charset val="204"/>
    </font>
    <font>
      <sz val="12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i/>
      <sz val="10"/>
      <color rgb="FF000000"/>
      <name val="Arial"/>
      <family val="2"/>
      <charset val="204"/>
    </font>
    <font>
      <b/>
      <i/>
      <u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i/>
      <sz val="10"/>
      <name val="Arial"/>
      <family val="2"/>
      <charset val="204"/>
    </font>
    <font>
      <sz val="8"/>
      <name val="Times New Roman"/>
      <family val="1"/>
      <charset val="204"/>
    </font>
    <font>
      <sz val="8"/>
      <name val="Arial"/>
      <family val="2"/>
      <charset val="204"/>
    </font>
    <font>
      <b/>
      <sz val="11"/>
      <name val="Arial"/>
      <family val="2"/>
      <charset val="204"/>
    </font>
    <font>
      <b/>
      <sz val="14"/>
      <name val="Times New Roman"/>
      <family val="1"/>
      <charset val="204"/>
    </font>
    <font>
      <vertAlign val="superscript"/>
      <sz val="10"/>
      <name val="Arial"/>
      <family val="2"/>
      <charset val="204"/>
    </font>
    <font>
      <sz val="7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5"/>
      <color theme="1"/>
      <name val="Times New Roman"/>
      <family val="1"/>
      <charset val="204"/>
    </font>
    <font>
      <u/>
      <sz val="10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2F2F2"/>
      </patternFill>
    </fill>
    <fill>
      <patternFill patternType="solid">
        <fgColor rgb="FFFFC000"/>
        <bgColor rgb="FFFF9900"/>
      </patternFill>
    </fill>
    <fill>
      <patternFill patternType="solid">
        <fgColor rgb="FF92D050"/>
        <bgColor rgb="FFDDDDDD"/>
      </patternFill>
    </fill>
    <fill>
      <patternFill patternType="solid">
        <fgColor rgb="FF92D050"/>
        <bgColor rgb="FFE7E6E6"/>
      </patternFill>
    </fill>
    <fill>
      <patternFill patternType="solid">
        <fgColor rgb="FF92D050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265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/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/>
    </xf>
    <xf numFmtId="2" fontId="4" fillId="0" borderId="1" xfId="0" applyNumberFormat="1" applyFont="1" applyBorder="1" applyAlignment="1">
      <alignment horizontal="center" shrinkToFit="1"/>
    </xf>
    <xf numFmtId="2" fontId="4" fillId="0" borderId="1" xfId="0" applyNumberFormat="1" applyFont="1" applyBorder="1" applyAlignment="1">
      <alignment vertical="top" wrapText="1" shrinkToFit="1"/>
    </xf>
    <xf numFmtId="0" fontId="4" fillId="0" borderId="1" xfId="0" applyFont="1" applyBorder="1" applyAlignment="1">
      <alignment horizontal="center" shrinkToFit="1"/>
    </xf>
    <xf numFmtId="2" fontId="4" fillId="0" borderId="1" xfId="0" applyNumberFormat="1" applyFont="1" applyBorder="1" applyAlignment="1">
      <alignment horizontal="left" shrinkToFit="1"/>
    </xf>
    <xf numFmtId="1" fontId="4" fillId="0" borderId="1" xfId="0" applyNumberFormat="1" applyFont="1" applyBorder="1" applyAlignment="1">
      <alignment horizontal="center" shrinkToFit="1"/>
    </xf>
    <xf numFmtId="0" fontId="4" fillId="0" borderId="1" xfId="0" applyFont="1" applyBorder="1" applyAlignment="1">
      <alignment horizontal="center" shrinkToFit="1"/>
    </xf>
    <xf numFmtId="2" fontId="4" fillId="0" borderId="1" xfId="0" applyNumberFormat="1" applyFont="1" applyBorder="1" applyAlignment="1">
      <alignment horizontal="left" shrinkToFit="1"/>
    </xf>
    <xf numFmtId="1" fontId="4" fillId="0" borderId="1" xfId="0" applyNumberFormat="1" applyFon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2" fontId="4" fillId="0" borderId="1" xfId="0" applyNumberFormat="1" applyFont="1" applyBorder="1" applyAlignment="1">
      <alignment horizontal="center" shrinkToFit="1"/>
    </xf>
    <xf numFmtId="0" fontId="4" fillId="0" borderId="0" xfId="0" applyFont="1" applyBorder="1"/>
    <xf numFmtId="0" fontId="4" fillId="0" borderId="0" xfId="0" applyFont="1" applyBorder="1" applyAlignment="1">
      <alignment horizontal="center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0" fillId="0" borderId="1" xfId="0" applyBorder="1"/>
    <xf numFmtId="0" fontId="4" fillId="0" borderId="0" xfId="0" applyFont="1" applyAlignment="1"/>
    <xf numFmtId="0" fontId="4" fillId="0" borderId="0" xfId="0" applyFont="1" applyBorder="1"/>
    <xf numFmtId="0" fontId="4" fillId="0" borderId="1" xfId="0" applyFont="1" applyBorder="1" applyAlignment="1">
      <alignment vertical="top" wrapText="1"/>
    </xf>
    <xf numFmtId="0" fontId="5" fillId="0" borderId="0" xfId="0" applyFont="1" applyAlignment="1">
      <alignment horizontal="center"/>
    </xf>
    <xf numFmtId="9" fontId="4" fillId="0" borderId="0" xfId="0" applyNumberFormat="1" applyFont="1"/>
    <xf numFmtId="164" fontId="4" fillId="0" borderId="0" xfId="0" applyNumberFormat="1" applyFont="1"/>
    <xf numFmtId="0" fontId="4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0" fillId="2" borderId="0" xfId="0" applyFill="1" applyBorder="1"/>
    <xf numFmtId="0" fontId="10" fillId="2" borderId="0" xfId="0" applyFont="1" applyFill="1" applyBorder="1" applyAlignment="1" applyProtection="1">
      <protection locked="0"/>
    </xf>
    <xf numFmtId="0" fontId="0" fillId="2" borderId="0" xfId="0" applyFill="1"/>
    <xf numFmtId="3" fontId="2" fillId="2" borderId="0" xfId="0" applyNumberFormat="1" applyFont="1" applyFill="1" applyBorder="1" applyAlignment="1" applyProtection="1">
      <protection locked="0"/>
    </xf>
    <xf numFmtId="0" fontId="12" fillId="2" borderId="0" xfId="0" applyFont="1" applyFill="1" applyBorder="1" applyAlignment="1" applyProtection="1">
      <protection locked="0"/>
    </xf>
    <xf numFmtId="0" fontId="4" fillId="2" borderId="0" xfId="0" applyFont="1" applyFill="1" applyBorder="1" applyAlignment="1" applyProtection="1">
      <protection locked="0"/>
    </xf>
    <xf numFmtId="49" fontId="4" fillId="2" borderId="0" xfId="0" applyNumberFormat="1" applyFont="1" applyFill="1" applyBorder="1" applyAlignment="1" applyProtection="1">
      <protection locked="0"/>
    </xf>
    <xf numFmtId="0" fontId="10" fillId="2" borderId="0" xfId="0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Border="1" applyAlignment="1" applyProtection="1">
      <alignment wrapText="1"/>
      <protection locked="0"/>
    </xf>
    <xf numFmtId="0" fontId="4" fillId="2" borderId="0" xfId="0" applyFont="1" applyFill="1" applyBorder="1" applyAlignment="1" applyProtection="1">
      <alignment horizontal="center" vertical="center"/>
      <protection locked="0"/>
    </xf>
    <xf numFmtId="0" fontId="13" fillId="2" borderId="0" xfId="0" applyFont="1" applyFill="1" applyBorder="1" applyAlignment="1" applyProtection="1">
      <protection locked="0"/>
    </xf>
    <xf numFmtId="0" fontId="13" fillId="2" borderId="1" xfId="0" applyFont="1" applyFill="1" applyBorder="1" applyAlignment="1" applyProtection="1">
      <alignment horizontal="center"/>
      <protection locked="0"/>
    </xf>
    <xf numFmtId="0" fontId="13" fillId="2" borderId="1" xfId="0" applyFont="1" applyFill="1" applyBorder="1" applyAlignment="1" applyProtection="1">
      <alignment horizontal="center" wrapText="1"/>
      <protection locked="0"/>
    </xf>
    <xf numFmtId="0" fontId="14" fillId="2" borderId="1" xfId="0" applyFont="1" applyFill="1" applyBorder="1" applyAlignment="1" applyProtection="1">
      <protection locked="0"/>
    </xf>
    <xf numFmtId="0" fontId="13" fillId="2" borderId="1" xfId="0" applyFont="1" applyFill="1" applyBorder="1" applyAlignment="1" applyProtection="1"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4" fontId="13" fillId="2" borderId="1" xfId="0" applyNumberFormat="1" applyFont="1" applyFill="1" applyBorder="1" applyAlignment="1" applyProtection="1">
      <alignment horizontal="center"/>
      <protection locked="0"/>
    </xf>
    <xf numFmtId="4" fontId="10" fillId="2" borderId="1" xfId="0" applyNumberFormat="1" applyFont="1" applyFill="1" applyBorder="1" applyAlignment="1" applyProtection="1">
      <alignment horizontal="center"/>
      <protection locked="0"/>
    </xf>
    <xf numFmtId="0" fontId="15" fillId="2" borderId="0" xfId="0" applyFont="1" applyFill="1" applyBorder="1" applyAlignment="1" applyProtection="1">
      <protection locked="0"/>
    </xf>
    <xf numFmtId="0" fontId="16" fillId="2" borderId="0" xfId="0" applyFont="1" applyFill="1" applyBorder="1" applyAlignment="1" applyProtection="1">
      <protection locked="0"/>
    </xf>
    <xf numFmtId="49" fontId="16" fillId="2" borderId="0" xfId="0" applyNumberFormat="1" applyFont="1" applyFill="1" applyBorder="1" applyAlignment="1" applyProtection="1">
      <protection locked="0"/>
    </xf>
    <xf numFmtId="0" fontId="4" fillId="2" borderId="0" xfId="0" applyFont="1" applyFill="1" applyBorder="1" applyAlignment="1" applyProtection="1">
      <alignment horizontal="center"/>
      <protection locked="0"/>
    </xf>
    <xf numFmtId="0" fontId="17" fillId="2" borderId="0" xfId="0" applyFont="1" applyFill="1" applyBorder="1" applyAlignment="1" applyProtection="1">
      <protection locked="0"/>
    </xf>
    <xf numFmtId="0" fontId="0" fillId="2" borderId="0" xfId="0" applyFont="1" applyFill="1" applyBorder="1" applyAlignment="1" applyProtection="1">
      <protection locked="0"/>
    </xf>
    <xf numFmtId="4" fontId="18" fillId="2" borderId="0" xfId="0" applyNumberFormat="1" applyFont="1" applyFill="1" applyBorder="1" applyAlignment="1" applyProtection="1">
      <alignment horizontal="center"/>
      <protection locked="0"/>
    </xf>
    <xf numFmtId="0" fontId="2" fillId="2" borderId="0" xfId="0" applyFont="1" applyFill="1" applyBorder="1" applyAlignment="1" applyProtection="1">
      <protection locked="0"/>
    </xf>
    <xf numFmtId="4" fontId="4" fillId="2" borderId="0" xfId="0" applyNumberFormat="1" applyFont="1" applyFill="1" applyBorder="1" applyAlignment="1" applyProtection="1">
      <protection locked="0"/>
    </xf>
    <xf numFmtId="10" fontId="4" fillId="2" borderId="0" xfId="0" applyNumberFormat="1" applyFont="1" applyFill="1" applyBorder="1" applyAlignment="1" applyProtection="1">
      <protection locked="0"/>
    </xf>
    <xf numFmtId="4" fontId="10" fillId="2" borderId="0" xfId="0" applyNumberFormat="1" applyFont="1" applyFill="1" applyBorder="1" applyAlignment="1" applyProtection="1">
      <alignment horizontal="center"/>
      <protection locked="0"/>
    </xf>
    <xf numFmtId="0" fontId="2" fillId="2" borderId="0" xfId="0" applyFont="1" applyFill="1" applyBorder="1" applyAlignment="1" applyProtection="1">
      <alignment wrapText="1"/>
      <protection locked="0"/>
    </xf>
    <xf numFmtId="4" fontId="10" fillId="2" borderId="0" xfId="0" applyNumberFormat="1" applyFont="1" applyFill="1" applyBorder="1" applyAlignment="1" applyProtection="1">
      <protection locked="0"/>
    </xf>
    <xf numFmtId="10" fontId="10" fillId="2" borderId="0" xfId="0" applyNumberFormat="1" applyFont="1" applyFill="1" applyBorder="1" applyAlignment="1" applyProtection="1">
      <protection locked="0"/>
    </xf>
    <xf numFmtId="4" fontId="4" fillId="2" borderId="0" xfId="0" applyNumberFormat="1" applyFont="1" applyFill="1" applyBorder="1" applyAlignment="1" applyProtection="1">
      <alignment horizontal="center"/>
      <protection locked="0"/>
    </xf>
    <xf numFmtId="0" fontId="19" fillId="2" borderId="0" xfId="0" applyFont="1" applyFill="1" applyBorder="1" applyAlignment="1" applyProtection="1">
      <protection locked="0"/>
    </xf>
    <xf numFmtId="0" fontId="6" fillId="2" borderId="0" xfId="0" applyFont="1" applyFill="1" applyBorder="1" applyAlignment="1" applyProtection="1">
      <protection locked="0"/>
    </xf>
    <xf numFmtId="0" fontId="5" fillId="2" borderId="0" xfId="0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 applyProtection="1">
      <protection locked="0"/>
    </xf>
    <xf numFmtId="0" fontId="4" fillId="2" borderId="1" xfId="0" applyFont="1" applyFill="1" applyBorder="1" applyAlignment="1" applyProtection="1">
      <alignment horizontal="right"/>
      <protection locked="0"/>
    </xf>
    <xf numFmtId="0" fontId="3" fillId="2" borderId="0" xfId="0" applyFont="1" applyFill="1" applyBorder="1" applyAlignment="1" applyProtection="1">
      <protection locked="0"/>
    </xf>
    <xf numFmtId="4" fontId="3" fillId="2" borderId="0" xfId="0" applyNumberFormat="1" applyFont="1" applyFill="1" applyBorder="1" applyAlignment="1" applyProtection="1">
      <protection locked="0"/>
    </xf>
    <xf numFmtId="0" fontId="3" fillId="2" borderId="0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wrapText="1"/>
    </xf>
    <xf numFmtId="0" fontId="10" fillId="2" borderId="1" xfId="0" applyFont="1" applyFill="1" applyBorder="1" applyAlignment="1" applyProtection="1">
      <alignment horizontal="center"/>
      <protection locked="0"/>
    </xf>
    <xf numFmtId="0" fontId="10" fillId="2" borderId="1" xfId="0" applyFont="1" applyFill="1" applyBorder="1" applyAlignment="1" applyProtection="1">
      <alignment horizontal="center" wrapText="1"/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4" fontId="4" fillId="2" borderId="1" xfId="0" applyNumberFormat="1" applyFont="1" applyFill="1" applyBorder="1" applyAlignment="1" applyProtection="1">
      <protection locked="0"/>
    </xf>
    <xf numFmtId="0" fontId="4" fillId="2" borderId="0" xfId="0" applyFont="1" applyFill="1" applyBorder="1" applyAlignment="1" applyProtection="1">
      <alignment horizontal="left"/>
      <protection locked="0"/>
    </xf>
    <xf numFmtId="0" fontId="4" fillId="2" borderId="0" xfId="0" applyFont="1" applyFill="1" applyBorder="1" applyAlignment="1" applyProtection="1">
      <alignment horizontal="center" wrapText="1"/>
      <protection locked="0"/>
    </xf>
    <xf numFmtId="0" fontId="4" fillId="2" borderId="0" xfId="0" applyFont="1" applyFill="1" applyBorder="1" applyAlignment="1" applyProtection="1">
      <alignment horizontal="right"/>
      <protection locked="0"/>
    </xf>
    <xf numFmtId="4" fontId="19" fillId="2" borderId="0" xfId="0" applyNumberFormat="1" applyFont="1" applyFill="1" applyBorder="1" applyAlignment="1" applyProtection="1">
      <protection locked="0"/>
    </xf>
    <xf numFmtId="0" fontId="21" fillId="2" borderId="0" xfId="0" applyFont="1" applyFill="1" applyBorder="1" applyAlignment="1" applyProtection="1">
      <protection locked="0"/>
    </xf>
    <xf numFmtId="4" fontId="22" fillId="2" borderId="0" xfId="0" applyNumberFormat="1" applyFont="1" applyFill="1" applyBorder="1" applyAlignment="1" applyProtection="1">
      <protection locked="0"/>
    </xf>
    <xf numFmtId="0" fontId="23" fillId="2" borderId="0" xfId="0" applyFont="1" applyFill="1" applyBorder="1" applyAlignment="1" applyProtection="1">
      <alignment horizontal="left"/>
      <protection locked="0"/>
    </xf>
    <xf numFmtId="0" fontId="4" fillId="2" borderId="0" xfId="0" applyFont="1" applyFill="1" applyBorder="1" applyAlignment="1" applyProtection="1">
      <alignment horizontal="center" vertical="top"/>
      <protection locked="0"/>
    </xf>
    <xf numFmtId="0" fontId="4" fillId="2" borderId="0" xfId="0" applyFont="1" applyFill="1"/>
    <xf numFmtId="3" fontId="4" fillId="2" borderId="1" xfId="0" applyNumberFormat="1" applyFont="1" applyFill="1" applyBorder="1" applyAlignment="1" applyProtection="1">
      <alignment horizontal="center"/>
      <protection locked="0"/>
    </xf>
    <xf numFmtId="4" fontId="4" fillId="2" borderId="1" xfId="0" applyNumberFormat="1" applyFont="1" applyFill="1" applyBorder="1" applyAlignment="1" applyProtection="1">
      <alignment horizontal="center"/>
      <protection locked="0"/>
    </xf>
    <xf numFmtId="0" fontId="10" fillId="2" borderId="0" xfId="0" applyFont="1" applyFill="1" applyBorder="1" applyAlignment="1" applyProtection="1">
      <alignment horizontal="center"/>
      <protection locked="0"/>
    </xf>
    <xf numFmtId="4" fontId="4" fillId="2" borderId="2" xfId="0" applyNumberFormat="1" applyFont="1" applyFill="1" applyBorder="1" applyAlignment="1" applyProtection="1">
      <alignment horizontal="center"/>
      <protection locked="0"/>
    </xf>
    <xf numFmtId="4" fontId="22" fillId="2" borderId="0" xfId="0" applyNumberFormat="1" applyFont="1" applyFill="1" applyBorder="1" applyAlignment="1" applyProtection="1">
      <alignment horizontal="center"/>
      <protection locked="0"/>
    </xf>
    <xf numFmtId="0" fontId="13" fillId="2" borderId="3" xfId="0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vertical="top" wrapText="1"/>
    </xf>
    <xf numFmtId="3" fontId="4" fillId="2" borderId="3" xfId="0" applyNumberFormat="1" applyFont="1" applyFill="1" applyBorder="1" applyAlignment="1" applyProtection="1">
      <alignment horizontal="center"/>
      <protection locked="0"/>
    </xf>
    <xf numFmtId="3" fontId="4" fillId="2" borderId="0" xfId="0" applyNumberFormat="1" applyFont="1" applyFill="1" applyBorder="1" applyAlignment="1" applyProtection="1">
      <protection locked="0"/>
    </xf>
    <xf numFmtId="4" fontId="18" fillId="2" borderId="0" xfId="0" applyNumberFormat="1" applyFont="1" applyFill="1" applyBorder="1" applyAlignment="1" applyProtection="1">
      <protection locked="0"/>
    </xf>
    <xf numFmtId="0" fontId="5" fillId="2" borderId="0" xfId="0" applyFont="1" applyFill="1" applyBorder="1" applyAlignment="1" applyProtection="1">
      <protection locked="0"/>
    </xf>
    <xf numFmtId="0" fontId="20" fillId="2" borderId="0" xfId="0" applyFont="1" applyFill="1" applyBorder="1" applyAlignment="1" applyProtection="1">
      <protection locked="0"/>
    </xf>
    <xf numFmtId="0" fontId="4" fillId="2" borderId="4" xfId="0" applyFont="1" applyFill="1" applyBorder="1" applyAlignment="1">
      <alignment horizontal="center" wrapText="1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4" xfId="0" applyFont="1" applyFill="1" applyBorder="1" applyAlignment="1" applyProtection="1">
      <alignment horizontal="center"/>
      <protection locked="0"/>
    </xf>
    <xf numFmtId="4" fontId="4" fillId="2" borderId="1" xfId="0" applyNumberFormat="1" applyFont="1" applyFill="1" applyBorder="1" applyAlignment="1" applyProtection="1">
      <alignment horizontal="center" wrapText="1"/>
      <protection locked="0"/>
    </xf>
    <xf numFmtId="0" fontId="4" fillId="2" borderId="0" xfId="0" applyFont="1" applyFill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/>
    </xf>
    <xf numFmtId="0" fontId="3" fillId="0" borderId="4" xfId="0" applyFont="1" applyBorder="1" applyAlignment="1" applyProtection="1">
      <alignment horizontal="center" wrapText="1"/>
      <protection locked="0"/>
    </xf>
    <xf numFmtId="0" fontId="3" fillId="0" borderId="1" xfId="0" applyFont="1" applyBorder="1" applyAlignment="1" applyProtection="1">
      <alignment horizontal="center" wrapText="1"/>
      <protection locked="0"/>
    </xf>
    <xf numFmtId="0" fontId="2" fillId="0" borderId="1" xfId="0" applyFont="1" applyBorder="1" applyAlignment="1">
      <alignment horizontal="center"/>
    </xf>
    <xf numFmtId="0" fontId="10" fillId="0" borderId="0" xfId="0" applyFont="1" applyBorder="1" applyAlignment="1" applyProtection="1">
      <protection locked="0"/>
    </xf>
    <xf numFmtId="0" fontId="4" fillId="0" borderId="0" xfId="0" applyFont="1" applyBorder="1" applyAlignment="1" applyProtection="1">
      <protection locked="0"/>
    </xf>
    <xf numFmtId="0" fontId="4" fillId="0" borderId="1" xfId="0" applyFont="1" applyBorder="1" applyAlignment="1" applyProtection="1">
      <alignment horizontal="center" wrapText="1"/>
      <protection locked="0"/>
    </xf>
    <xf numFmtId="0" fontId="4" fillId="0" borderId="4" xfId="0" applyFont="1" applyBorder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4" fontId="21" fillId="2" borderId="0" xfId="0" applyNumberFormat="1" applyFont="1" applyFill="1" applyBorder="1" applyAlignment="1" applyProtection="1">
      <protection locked="0"/>
    </xf>
    <xf numFmtId="0" fontId="0" fillId="2" borderId="0" xfId="0" applyFont="1" applyFill="1"/>
    <xf numFmtId="0" fontId="4" fillId="2" borderId="1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10" fillId="2" borderId="1" xfId="0" applyFont="1" applyFill="1" applyBorder="1" applyAlignment="1" applyProtection="1">
      <protection locked="0"/>
    </xf>
    <xf numFmtId="4" fontId="4" fillId="2" borderId="3" xfId="0" applyNumberFormat="1" applyFont="1" applyFill="1" applyBorder="1" applyAlignment="1" applyProtection="1">
      <alignment horizontal="center"/>
      <protection locked="0"/>
    </xf>
    <xf numFmtId="0" fontId="4" fillId="2" borderId="5" xfId="0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protection locked="0"/>
    </xf>
    <xf numFmtId="0" fontId="0" fillId="2" borderId="1" xfId="0" applyFont="1" applyFill="1" applyBorder="1" applyAlignment="1" applyProtection="1">
      <alignment horizontal="center"/>
      <protection locked="0"/>
    </xf>
    <xf numFmtId="4" fontId="10" fillId="2" borderId="3" xfId="0" applyNumberFormat="1" applyFont="1" applyFill="1" applyBorder="1" applyAlignment="1" applyProtection="1">
      <alignment horizontal="center"/>
      <protection locked="0"/>
    </xf>
    <xf numFmtId="0" fontId="0" fillId="2" borderId="5" xfId="0" applyFont="1" applyFill="1" applyBorder="1" applyAlignment="1" applyProtection="1">
      <protection locked="0"/>
    </xf>
    <xf numFmtId="0" fontId="18" fillId="2" borderId="0" xfId="0" applyFont="1" applyFill="1" applyBorder="1" applyAlignment="1" applyProtection="1">
      <protection locked="0"/>
    </xf>
    <xf numFmtId="49" fontId="4" fillId="2" borderId="0" xfId="0" applyNumberFormat="1" applyFont="1" applyFill="1" applyBorder="1" applyAlignment="1" applyProtection="1">
      <alignment horizontal="center" vertical="top" wrapText="1"/>
      <protection locked="0"/>
    </xf>
    <xf numFmtId="0" fontId="4" fillId="2" borderId="1" xfId="0" applyFont="1" applyFill="1" applyBorder="1"/>
    <xf numFmtId="0" fontId="4" fillId="2" borderId="3" xfId="0" applyFont="1" applyFill="1" applyBorder="1" applyAlignment="1" applyProtection="1">
      <alignment vertical="top" wrapText="1"/>
      <protection locked="0"/>
    </xf>
    <xf numFmtId="0" fontId="0" fillId="2" borderId="1" xfId="0" applyFont="1" applyFill="1" applyBorder="1" applyAlignment="1">
      <alignment horizontal="center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4" fontId="24" fillId="2" borderId="1" xfId="0" applyNumberFormat="1" applyFont="1" applyFill="1" applyBorder="1" applyAlignment="1" applyProtection="1">
      <alignment horizontal="center"/>
      <protection locked="0"/>
    </xf>
    <xf numFmtId="4" fontId="21" fillId="2" borderId="0" xfId="0" applyNumberFormat="1" applyFont="1" applyFill="1" applyBorder="1" applyAlignment="1" applyProtection="1">
      <alignment horizontal="center"/>
      <protection locked="0"/>
    </xf>
    <xf numFmtId="0" fontId="10" fillId="0" borderId="1" xfId="0" applyFont="1" applyBorder="1" applyAlignment="1">
      <alignment horizontal="center" wrapText="1"/>
    </xf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wrapText="1"/>
    </xf>
    <xf numFmtId="0" fontId="0" fillId="0" borderId="1" xfId="0" applyBorder="1" applyAlignment="1">
      <alignment horizontal="center"/>
    </xf>
    <xf numFmtId="4" fontId="0" fillId="0" borderId="1" xfId="0" applyNumberFormat="1" applyBorder="1" applyAlignment="1">
      <alignment horizontal="center"/>
    </xf>
    <xf numFmtId="4" fontId="25" fillId="0" borderId="1" xfId="0" applyNumberFormat="1" applyFont="1" applyBorder="1" applyAlignment="1">
      <alignment horizontal="center"/>
    </xf>
    <xf numFmtId="4" fontId="18" fillId="2" borderId="0" xfId="0" applyNumberFormat="1" applyFont="1" applyFill="1" applyAlignment="1">
      <alignment horizontal="center"/>
    </xf>
    <xf numFmtId="4" fontId="2" fillId="2" borderId="0" xfId="0" applyNumberFormat="1" applyFont="1" applyFill="1" applyBorder="1" applyAlignment="1" applyProtection="1">
      <protection locked="0"/>
    </xf>
    <xf numFmtId="2" fontId="2" fillId="2" borderId="0" xfId="0" applyNumberFormat="1" applyFont="1" applyFill="1" applyBorder="1" applyAlignment="1" applyProtection="1">
      <protection locked="0"/>
    </xf>
    <xf numFmtId="2" fontId="10" fillId="2" borderId="0" xfId="0" applyNumberFormat="1" applyFont="1" applyFill="1" applyBorder="1" applyAlignment="1" applyProtection="1">
      <protection locked="0"/>
    </xf>
    <xf numFmtId="2" fontId="4" fillId="2" borderId="0" xfId="0" applyNumberFormat="1" applyFont="1" applyFill="1" applyBorder="1" applyAlignment="1" applyProtection="1">
      <protection locked="0"/>
    </xf>
    <xf numFmtId="0" fontId="28" fillId="2" borderId="0" xfId="0" applyFont="1" applyFill="1" applyBorder="1" applyAlignment="1" applyProtection="1">
      <protection locked="0"/>
    </xf>
    <xf numFmtId="0" fontId="8" fillId="2" borderId="0" xfId="0" applyFont="1" applyFill="1" applyBorder="1" applyAlignment="1" applyProtection="1">
      <protection locked="0"/>
    </xf>
    <xf numFmtId="0" fontId="28" fillId="2" borderId="6" xfId="0" applyFont="1" applyFill="1" applyBorder="1" applyAlignment="1" applyProtection="1">
      <alignment horizontal="center" wrapText="1"/>
      <protection locked="0"/>
    </xf>
    <xf numFmtId="0" fontId="28" fillId="2" borderId="7" xfId="0" applyFont="1" applyFill="1" applyBorder="1" applyAlignment="1" applyProtection="1">
      <alignment horizontal="center"/>
      <protection locked="0"/>
    </xf>
    <xf numFmtId="0" fontId="28" fillId="2" borderId="8" xfId="0" applyFont="1" applyFill="1" applyBorder="1" applyAlignment="1" applyProtection="1">
      <alignment horizontal="center"/>
      <protection locked="0"/>
    </xf>
    <xf numFmtId="0" fontId="8" fillId="2" borderId="9" xfId="0" applyFont="1" applyFill="1" applyBorder="1" applyAlignment="1" applyProtection="1">
      <protection locked="0"/>
    </xf>
    <xf numFmtId="0" fontId="8" fillId="2" borderId="1" xfId="0" applyFont="1" applyFill="1" applyBorder="1" applyAlignment="1" applyProtection="1">
      <alignment horizontal="center"/>
      <protection locked="0"/>
    </xf>
    <xf numFmtId="4" fontId="8" fillId="2" borderId="10" xfId="0" applyNumberFormat="1" applyFont="1" applyFill="1" applyBorder="1" applyAlignment="1" applyProtection="1">
      <alignment horizontal="center"/>
      <protection locked="0"/>
    </xf>
    <xf numFmtId="0" fontId="8" fillId="2" borderId="11" xfId="0" applyFont="1" applyFill="1" applyBorder="1" applyAlignment="1" applyProtection="1">
      <protection locked="0"/>
    </xf>
    <xf numFmtId="0" fontId="8" fillId="2" borderId="12" xfId="0" applyFont="1" applyFill="1" applyBorder="1" applyAlignment="1" applyProtection="1">
      <alignment horizontal="center"/>
      <protection locked="0"/>
    </xf>
    <xf numFmtId="4" fontId="8" fillId="2" borderId="13" xfId="0" applyNumberFormat="1" applyFont="1" applyFill="1" applyBorder="1" applyAlignment="1" applyProtection="1">
      <alignment horizontal="center"/>
      <protection locked="0"/>
    </xf>
    <xf numFmtId="0" fontId="8" fillId="2" borderId="14" xfId="0" applyFont="1" applyFill="1" applyBorder="1" applyAlignment="1" applyProtection="1">
      <protection locked="0"/>
    </xf>
    <xf numFmtId="0" fontId="8" fillId="2" borderId="15" xfId="0" applyFont="1" applyFill="1" applyBorder="1" applyAlignment="1" applyProtection="1">
      <alignment horizontal="center"/>
      <protection locked="0"/>
    </xf>
    <xf numFmtId="4" fontId="8" fillId="2" borderId="16" xfId="0" applyNumberFormat="1" applyFont="1" applyFill="1" applyBorder="1" applyAlignment="1" applyProtection="1">
      <alignment horizontal="center"/>
      <protection locked="0"/>
    </xf>
    <xf numFmtId="4" fontId="28" fillId="2" borderId="18" xfId="0" applyNumberFormat="1" applyFont="1" applyFill="1" applyBorder="1" applyAlignment="1" applyProtection="1">
      <alignment horizontal="center"/>
      <protection locked="0"/>
    </xf>
    <xf numFmtId="0" fontId="8" fillId="2" borderId="0" xfId="0" applyFont="1" applyFill="1" applyBorder="1"/>
    <xf numFmtId="0" fontId="8" fillId="2" borderId="0" xfId="0" applyFont="1" applyFill="1" applyBorder="1" applyAlignment="1" applyProtection="1">
      <alignment horizontal="center" wrapText="1"/>
      <protection locked="0"/>
    </xf>
    <xf numFmtId="0" fontId="13" fillId="2" borderId="0" xfId="0" applyFont="1" applyFill="1" applyBorder="1" applyAlignment="1" applyProtection="1">
      <alignment horizontal="center"/>
      <protection locked="0"/>
    </xf>
    <xf numFmtId="2" fontId="0" fillId="0" borderId="1" xfId="0" applyNumberFormat="1" applyFont="1" applyBorder="1" applyAlignment="1">
      <alignment horizontal="center" shrinkToFit="1"/>
    </xf>
    <xf numFmtId="0" fontId="0" fillId="0" borderId="1" xfId="0" applyBorder="1" applyAlignment="1">
      <alignment horizontal="center" shrinkToFit="1"/>
    </xf>
    <xf numFmtId="2" fontId="0" fillId="0" borderId="1" xfId="0" applyNumberFormat="1" applyFont="1" applyBorder="1" applyAlignment="1">
      <alignment horizontal="left" shrinkToFit="1"/>
    </xf>
    <xf numFmtId="1" fontId="0" fillId="0" borderId="1" xfId="0" applyNumberFormat="1" applyBorder="1" applyAlignment="1">
      <alignment horizontal="center" shrinkToFit="1"/>
    </xf>
    <xf numFmtId="0" fontId="0" fillId="0" borderId="1" xfId="0" applyBorder="1" applyAlignment="1">
      <alignment horizontal="center" shrinkToFit="1"/>
    </xf>
    <xf numFmtId="2" fontId="0" fillId="0" borderId="1" xfId="0" applyNumberFormat="1" applyFont="1" applyBorder="1" applyAlignment="1">
      <alignment horizontal="left" shrinkToFit="1"/>
    </xf>
    <xf numFmtId="1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4" xfId="0" applyBorder="1"/>
    <xf numFmtId="1" fontId="0" fillId="0" borderId="1" xfId="0" applyNumberFormat="1" applyBorder="1"/>
    <xf numFmtId="0" fontId="29" fillId="0" borderId="0" xfId="0" applyFont="1"/>
    <xf numFmtId="0" fontId="20" fillId="0" borderId="0" xfId="0" applyFont="1"/>
    <xf numFmtId="0" fontId="0" fillId="0" borderId="1" xfId="0" applyFont="1" applyBorder="1" applyAlignment="1">
      <alignment horizontal="center" vertical="top" wrapText="1"/>
    </xf>
    <xf numFmtId="0" fontId="0" fillId="0" borderId="1" xfId="0" applyFon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/>
    </xf>
    <xf numFmtId="0" fontId="0" fillId="0" borderId="1" xfId="0" applyFont="1" applyBorder="1" applyAlignment="1">
      <alignment vertical="top" wrapText="1"/>
    </xf>
    <xf numFmtId="0" fontId="0" fillId="0" borderId="1" xfId="0" applyFont="1" applyBorder="1"/>
    <xf numFmtId="0" fontId="0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31" fillId="0" borderId="0" xfId="0" applyFont="1" applyAlignment="1">
      <alignment horizontal="left" vertical="top"/>
    </xf>
    <xf numFmtId="0" fontId="20" fillId="0" borderId="0" xfId="0" applyFont="1"/>
    <xf numFmtId="165" fontId="20" fillId="0" borderId="0" xfId="0" applyNumberFormat="1" applyFont="1"/>
    <xf numFmtId="0" fontId="33" fillId="0" borderId="0" xfId="0" applyFont="1"/>
    <xf numFmtId="0" fontId="33" fillId="3" borderId="0" xfId="0" applyFont="1" applyFill="1"/>
    <xf numFmtId="0" fontId="5" fillId="0" borderId="0" xfId="0" applyFont="1" applyAlignment="1">
      <alignment horizontal="left" vertical="top"/>
    </xf>
    <xf numFmtId="0" fontId="33" fillId="4" borderId="0" xfId="0" applyFont="1" applyFill="1"/>
    <xf numFmtId="0" fontId="33" fillId="5" borderId="0" xfId="0" applyFont="1" applyFill="1"/>
    <xf numFmtId="0" fontId="32" fillId="5" borderId="0" xfId="0" applyFont="1" applyFill="1"/>
    <xf numFmtId="0" fontId="20" fillId="5" borderId="0" xfId="0" applyFont="1" applyFill="1"/>
    <xf numFmtId="0" fontId="33" fillId="6" borderId="0" xfId="0" applyFont="1" applyFill="1"/>
    <xf numFmtId="0" fontId="34" fillId="0" borderId="0" xfId="0" applyFont="1" applyFill="1" applyAlignment="1">
      <alignment horizontal="left" vertical="top"/>
    </xf>
    <xf numFmtId="0" fontId="35" fillId="0" borderId="0" xfId="0" applyFont="1" applyFill="1" applyAlignment="1">
      <alignment horizontal="left" vertical="top"/>
    </xf>
    <xf numFmtId="0" fontId="36" fillId="0" borderId="0" xfId="0" applyFont="1" applyFill="1"/>
    <xf numFmtId="0" fontId="36" fillId="0" borderId="4" xfId="0" applyFont="1" applyFill="1" applyBorder="1" applyAlignment="1">
      <alignment horizontal="center" vertical="center" wrapText="1"/>
    </xf>
    <xf numFmtId="0" fontId="36" fillId="0" borderId="1" xfId="0" applyFont="1" applyFill="1" applyBorder="1" applyAlignment="1">
      <alignment horizontal="center" vertical="center" wrapText="1"/>
    </xf>
    <xf numFmtId="49" fontId="34" fillId="0" borderId="1" xfId="0" applyNumberFormat="1" applyFont="1" applyFill="1" applyBorder="1" applyAlignment="1">
      <alignment horizontal="center" vertical="center" wrapText="1"/>
    </xf>
    <xf numFmtId="49" fontId="35" fillId="0" borderId="1" xfId="0" applyNumberFormat="1" applyFont="1" applyFill="1" applyBorder="1" applyAlignment="1">
      <alignment horizontal="center" vertical="center" wrapText="1"/>
    </xf>
    <xf numFmtId="49" fontId="36" fillId="0" borderId="1" xfId="0" applyNumberFormat="1" applyFont="1" applyFill="1" applyBorder="1" applyAlignment="1">
      <alignment horizontal="center" vertical="center" wrapText="1"/>
    </xf>
    <xf numFmtId="0" fontId="36" fillId="0" borderId="1" xfId="0" applyFont="1" applyFill="1" applyBorder="1" applyAlignment="1">
      <alignment horizontal="center" vertical="center"/>
    </xf>
    <xf numFmtId="0" fontId="38" fillId="0" borderId="1" xfId="0" applyFont="1" applyFill="1" applyBorder="1" applyAlignment="1">
      <alignment vertical="center" wrapText="1"/>
    </xf>
    <xf numFmtId="166" fontId="36" fillId="0" borderId="1" xfId="0" applyNumberFormat="1" applyFont="1" applyFill="1" applyBorder="1" applyAlignment="1">
      <alignment horizontal="right" vertical="center" wrapText="1"/>
    </xf>
    <xf numFmtId="0" fontId="39" fillId="0" borderId="1" xfId="0" applyFont="1" applyFill="1" applyBorder="1" applyAlignment="1">
      <alignment horizontal="left" vertical="top" wrapText="1"/>
    </xf>
    <xf numFmtId="0" fontId="34" fillId="0" borderId="1" xfId="0" applyFont="1" applyFill="1" applyBorder="1" applyAlignment="1">
      <alignment horizontal="left" vertical="top" wrapText="1"/>
    </xf>
    <xf numFmtId="166" fontId="36" fillId="0" borderId="1" xfId="0" applyNumberFormat="1" applyFont="1" applyFill="1" applyBorder="1"/>
    <xf numFmtId="0" fontId="40" fillId="0" borderId="1" xfId="0" applyFont="1" applyFill="1" applyBorder="1" applyAlignment="1">
      <alignment horizontal="left" vertical="top" wrapText="1"/>
    </xf>
    <xf numFmtId="166" fontId="36" fillId="0" borderId="4" xfId="0" applyNumberFormat="1" applyFont="1" applyFill="1" applyBorder="1" applyAlignment="1">
      <alignment horizontal="right" vertical="center" wrapText="1"/>
    </xf>
    <xf numFmtId="166" fontId="36" fillId="0" borderId="20" xfId="0" applyNumberFormat="1" applyFont="1" applyFill="1" applyBorder="1" applyAlignment="1">
      <alignment horizontal="right" vertical="center" wrapText="1"/>
    </xf>
    <xf numFmtId="0" fontId="40" fillId="0" borderId="2" xfId="0" applyFont="1" applyFill="1" applyBorder="1" applyAlignment="1">
      <alignment horizontal="left" vertical="top" wrapText="1"/>
    </xf>
    <xf numFmtId="166" fontId="36" fillId="0" borderId="20" xfId="0" applyNumberFormat="1" applyFont="1" applyFill="1" applyBorder="1"/>
    <xf numFmtId="0" fontId="39" fillId="0" borderId="1" xfId="0" applyFont="1" applyFill="1" applyBorder="1" applyAlignment="1">
      <alignment horizontal="left" vertical="top" wrapText="1"/>
    </xf>
    <xf numFmtId="0" fontId="4" fillId="0" borderId="1" xfId="0" applyFont="1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0" fontId="4" fillId="0" borderId="0" xfId="0" applyFont="1" applyBorder="1" applyAlignment="1">
      <alignment vertical="top" wrapText="1"/>
    </xf>
    <xf numFmtId="0" fontId="11" fillId="2" borderId="0" xfId="0" applyFont="1" applyFill="1" applyBorder="1" applyAlignment="1" applyProtection="1">
      <alignment horizontal="center"/>
      <protection locked="0"/>
    </xf>
    <xf numFmtId="0" fontId="11" fillId="2" borderId="0" xfId="0" applyFont="1" applyFill="1" applyBorder="1" applyAlignment="1" applyProtection="1">
      <alignment horizontal="left" wrapText="1"/>
      <protection locked="0"/>
    </xf>
    <xf numFmtId="0" fontId="6" fillId="2" borderId="0" xfId="0" applyFont="1" applyFill="1" applyBorder="1" applyAlignment="1" applyProtection="1">
      <alignment horizontal="left"/>
      <protection locked="0"/>
    </xf>
    <xf numFmtId="0" fontId="4" fillId="2" borderId="0" xfId="0" applyFont="1" applyFill="1" applyBorder="1" applyAlignment="1" applyProtection="1">
      <alignment wrapText="1"/>
      <protection locked="0"/>
    </xf>
    <xf numFmtId="0" fontId="4" fillId="2" borderId="0" xfId="0" applyFont="1" applyFill="1" applyBorder="1" applyAlignment="1" applyProtection="1">
      <alignment horizontal="fill" wrapText="1"/>
      <protection locked="0"/>
    </xf>
    <xf numFmtId="0" fontId="4" fillId="2" borderId="0" xfId="0" applyFont="1" applyFill="1" applyBorder="1" applyAlignment="1" applyProtection="1">
      <alignment horizontal="left" wrapText="1"/>
      <protection locked="0"/>
    </xf>
    <xf numFmtId="0" fontId="10" fillId="2" borderId="1" xfId="0" applyFont="1" applyFill="1" applyBorder="1" applyAlignment="1" applyProtection="1">
      <alignment horizontal="left"/>
      <protection locked="0"/>
    </xf>
    <xf numFmtId="0" fontId="20" fillId="2" borderId="1" xfId="0" applyFont="1" applyFill="1" applyBorder="1" applyAlignment="1">
      <alignment horizontal="center"/>
    </xf>
    <xf numFmtId="0" fontId="4" fillId="2" borderId="1" xfId="0" applyFont="1" applyFill="1" applyBorder="1" applyAlignment="1" applyProtection="1">
      <alignment horizontal="left"/>
      <protection locked="0"/>
    </xf>
    <xf numFmtId="0" fontId="4" fillId="2" borderId="0" xfId="0" applyFont="1" applyFill="1" applyBorder="1" applyAlignment="1" applyProtection="1">
      <alignment horizontal="center" wrapText="1"/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4" fillId="2" borderId="2" xfId="0" applyFont="1" applyFill="1" applyBorder="1" applyAlignment="1" applyProtection="1">
      <alignment horizontal="left"/>
      <protection locked="0"/>
    </xf>
    <xf numFmtId="0" fontId="4" fillId="2" borderId="1" xfId="0" applyFont="1" applyFill="1" applyBorder="1" applyAlignment="1" applyProtection="1">
      <alignment horizontal="left" wrapText="1"/>
      <protection locked="0"/>
    </xf>
    <xf numFmtId="0" fontId="4" fillId="2" borderId="1" xfId="0" applyFont="1" applyFill="1" applyBorder="1" applyAlignment="1" applyProtection="1">
      <alignment horizontal="left" vertical="top" wrapText="1"/>
      <protection locked="0"/>
    </xf>
    <xf numFmtId="0" fontId="0" fillId="2" borderId="1" xfId="0" applyFont="1" applyFill="1" applyBorder="1" applyAlignment="1" applyProtection="1">
      <alignment horizontal="left"/>
      <protection locked="0"/>
    </xf>
    <xf numFmtId="0" fontId="10" fillId="0" borderId="1" xfId="0" applyFont="1" applyBorder="1" applyAlignment="1">
      <alignment horizontal="left"/>
    </xf>
    <xf numFmtId="49" fontId="4" fillId="2" borderId="0" xfId="0" applyNumberFormat="1" applyFont="1" applyFill="1" applyBorder="1" applyAlignment="1" applyProtection="1">
      <alignment horizontal="left"/>
      <protection locked="0"/>
    </xf>
    <xf numFmtId="14" fontId="26" fillId="2" borderId="0" xfId="0" applyNumberFormat="1" applyFont="1" applyFill="1" applyBorder="1" applyAlignment="1" applyProtection="1">
      <alignment horizontal="left"/>
      <protection locked="0"/>
    </xf>
    <xf numFmtId="0" fontId="27" fillId="2" borderId="0" xfId="0" applyFont="1" applyFill="1" applyBorder="1" applyAlignment="1" applyProtection="1">
      <alignment horizontal="left"/>
      <protection locked="0"/>
    </xf>
    <xf numFmtId="0" fontId="28" fillId="2" borderId="0" xfId="0" applyFont="1" applyFill="1" applyBorder="1" applyAlignment="1" applyProtection="1">
      <alignment horizontal="left"/>
      <protection locked="0"/>
    </xf>
    <xf numFmtId="0" fontId="28" fillId="2" borderId="0" xfId="0" applyFont="1" applyFill="1" applyBorder="1" applyAlignment="1" applyProtection="1">
      <alignment horizontal="left" wrapText="1"/>
      <protection locked="0"/>
    </xf>
    <xf numFmtId="0" fontId="28" fillId="2" borderId="17" xfId="0" applyFont="1" applyFill="1" applyBorder="1" applyAlignment="1" applyProtection="1">
      <alignment horizontal="left"/>
      <protection locked="0"/>
    </xf>
    <xf numFmtId="49" fontId="4" fillId="2" borderId="0" xfId="0" applyNumberFormat="1" applyFont="1" applyFill="1" applyBorder="1" applyAlignment="1" applyProtection="1">
      <alignment horizontal="right"/>
      <protection locked="0"/>
    </xf>
    <xf numFmtId="0" fontId="35" fillId="0" borderId="12" xfId="0" applyFont="1" applyFill="1" applyBorder="1" applyAlignment="1">
      <alignment horizontal="center" vertical="center" wrapText="1"/>
    </xf>
    <xf numFmtId="0" fontId="35" fillId="0" borderId="19" xfId="0" applyFont="1" applyFill="1" applyBorder="1" applyAlignment="1">
      <alignment horizontal="center" vertical="center" wrapText="1"/>
    </xf>
    <xf numFmtId="0" fontId="35" fillId="0" borderId="2" xfId="0" applyFont="1" applyFill="1" applyBorder="1" applyAlignment="1">
      <alignment horizontal="center" vertical="center" wrapText="1"/>
    </xf>
    <xf numFmtId="0" fontId="41" fillId="0" borderId="12" xfId="0" applyFont="1" applyFill="1" applyBorder="1" applyAlignment="1">
      <alignment horizontal="left" vertical="top" wrapText="1"/>
    </xf>
    <xf numFmtId="0" fontId="41" fillId="0" borderId="19" xfId="0" applyFont="1" applyFill="1" applyBorder="1" applyAlignment="1">
      <alignment horizontal="left" vertical="top" wrapText="1"/>
    </xf>
    <xf numFmtId="0" fontId="41" fillId="0" borderId="2" xfId="0" applyFont="1" applyFill="1" applyBorder="1" applyAlignment="1">
      <alignment horizontal="left" vertical="top" wrapText="1"/>
    </xf>
    <xf numFmtId="0" fontId="35" fillId="0" borderId="1" xfId="0" applyFont="1" applyFill="1" applyBorder="1" applyAlignment="1">
      <alignment horizontal="center" vertical="center" wrapText="1"/>
    </xf>
    <xf numFmtId="0" fontId="34" fillId="0" borderId="1" xfId="0" applyFont="1" applyFill="1" applyBorder="1" applyAlignment="1">
      <alignment horizontal="left" vertical="top" wrapText="1"/>
    </xf>
    <xf numFmtId="0" fontId="34" fillId="0" borderId="1" xfId="0" applyFont="1" applyFill="1" applyBorder="1" applyAlignment="1">
      <alignment horizontal="left" vertical="center" wrapText="1"/>
    </xf>
    <xf numFmtId="0" fontId="34" fillId="0" borderId="12" xfId="0" applyFont="1" applyFill="1" applyBorder="1" applyAlignment="1">
      <alignment horizontal="left" vertical="top" wrapText="1"/>
    </xf>
    <xf numFmtId="0" fontId="34" fillId="0" borderId="19" xfId="0" applyFont="1" applyFill="1" applyBorder="1" applyAlignment="1">
      <alignment horizontal="left" vertical="top" wrapText="1"/>
    </xf>
    <xf numFmtId="0" fontId="34" fillId="0" borderId="2" xfId="0" applyFont="1" applyFill="1" applyBorder="1" applyAlignment="1">
      <alignment horizontal="left" vertical="top" wrapText="1"/>
    </xf>
    <xf numFmtId="0" fontId="37" fillId="0" borderId="12" xfId="0" applyFont="1" applyFill="1" applyBorder="1" applyAlignment="1">
      <alignment horizontal="left" vertical="top" wrapText="1"/>
    </xf>
    <xf numFmtId="0" fontId="37" fillId="0" borderId="19" xfId="0" applyFont="1" applyFill="1" applyBorder="1" applyAlignment="1">
      <alignment horizontal="left" vertical="top" wrapText="1"/>
    </xf>
    <xf numFmtId="0" fontId="37" fillId="0" borderId="2" xfId="0" applyFont="1" applyFill="1" applyBorder="1" applyAlignment="1">
      <alignment horizontal="left" vertical="top" wrapText="1"/>
    </xf>
    <xf numFmtId="0" fontId="39" fillId="0" borderId="1" xfId="0" applyFont="1" applyFill="1" applyBorder="1" applyAlignment="1">
      <alignment horizontal="left" vertical="top" wrapText="1"/>
    </xf>
    <xf numFmtId="0" fontId="36" fillId="0" borderId="21" xfId="0" applyFont="1" applyFill="1" applyBorder="1" applyAlignment="1">
      <alignment horizontal="center" vertical="center" wrapText="1"/>
    </xf>
    <xf numFmtId="0" fontId="37" fillId="0" borderId="12" xfId="0" applyFont="1" applyFill="1" applyBorder="1" applyAlignment="1">
      <alignment horizontal="center" vertical="center" wrapText="1"/>
    </xf>
    <xf numFmtId="0" fontId="37" fillId="0" borderId="2" xfId="0" applyFont="1" applyFill="1" applyBorder="1" applyAlignment="1">
      <alignment horizontal="center" vertical="center" wrapText="1"/>
    </xf>
  </cellXfs>
  <cellStyles count="2">
    <cellStyle name="Обычный" xfId="0" builtinId="0"/>
    <cellStyle name="Пояснение" xfId="1" builtinId="53" customBuiltin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CC0000"/>
      <rgbColor rgb="FF006600"/>
      <rgbColor rgb="FF000080"/>
      <rgbColor rgb="FF996600"/>
      <rgbColor rgb="FF800080"/>
      <rgbColor rgb="FF008080"/>
      <rgbColor rgb="FFDDDDDD"/>
      <rgbColor rgb="FF808080"/>
      <rgbColor rgb="FF9999FF"/>
      <rgbColor rgb="FF993366"/>
      <rgbColor rgb="FFFFFFCC"/>
      <rgbColor rgb="FFF2F2F2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E7E6E6"/>
      <rgbColor rgb="FFCCFFCC"/>
      <rgbColor rgb="FFFFFF99"/>
      <rgbColor rgb="FF99CCFF"/>
      <rgbColor rgb="FFFF99CC"/>
      <rgbColor rgb="FFCC99FF"/>
      <rgbColor rgb="FFFFCCCC"/>
      <rgbColor rgb="FF3366FF"/>
      <rgbColor rgb="FF33CCCC"/>
      <rgbColor rgb="FF99CC00"/>
      <rgbColor rgb="FFFFC0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24"/>
  <sheetViews>
    <sheetView view="pageBreakPreview" zoomScale="85" zoomScaleNormal="90" zoomScalePageLayoutView="85" workbookViewId="0">
      <selection activeCell="C538" sqref="C538"/>
    </sheetView>
  </sheetViews>
  <sheetFormatPr defaultRowHeight="13.2" x14ac:dyDescent="0.25"/>
  <cols>
    <col min="1" max="1" width="9" customWidth="1"/>
    <col min="2" max="2" width="27.6640625" customWidth="1"/>
    <col min="3" max="5" width="9" customWidth="1"/>
    <col min="6" max="6" width="9.44140625" customWidth="1"/>
    <col min="7" max="1025" width="9" customWidth="1"/>
  </cols>
  <sheetData>
    <row r="1" spans="1:7" ht="13.8" x14ac:dyDescent="0.25">
      <c r="B1" s="1" t="s">
        <v>0</v>
      </c>
      <c r="C1" s="1"/>
      <c r="D1" s="1"/>
      <c r="E1" s="1"/>
      <c r="F1" s="1"/>
      <c r="G1" s="1"/>
    </row>
    <row r="2" spans="1:7" ht="13.8" x14ac:dyDescent="0.25">
      <c r="B2" s="1"/>
      <c r="C2" s="1"/>
      <c r="D2" s="1"/>
      <c r="E2" s="1"/>
      <c r="F2" s="1"/>
      <c r="G2" s="1"/>
    </row>
    <row r="3" spans="1:7" ht="13.8" x14ac:dyDescent="0.25">
      <c r="B3" s="1" t="s">
        <v>1</v>
      </c>
      <c r="C3" s="1"/>
      <c r="D3" s="1"/>
      <c r="E3" s="1"/>
      <c r="F3" s="1"/>
      <c r="G3" s="1"/>
    </row>
    <row r="4" spans="1:7" ht="13.8" x14ac:dyDescent="0.25">
      <c r="B4" s="1" t="s">
        <v>2</v>
      </c>
      <c r="C4" s="2"/>
      <c r="D4" s="2"/>
      <c r="E4" s="2"/>
      <c r="F4" s="2"/>
      <c r="G4" s="2"/>
    </row>
    <row r="5" spans="1:7" ht="30.75" customHeight="1" x14ac:dyDescent="0.25">
      <c r="A5" s="3" t="s">
        <v>3</v>
      </c>
      <c r="B5" s="3" t="s">
        <v>4</v>
      </c>
      <c r="C5" s="3" t="s">
        <v>5</v>
      </c>
      <c r="D5" s="3" t="s">
        <v>6</v>
      </c>
      <c r="E5" s="4" t="s">
        <v>7</v>
      </c>
      <c r="F5" s="4" t="s">
        <v>8</v>
      </c>
      <c r="G5" s="4" t="s">
        <v>9</v>
      </c>
    </row>
    <row r="6" spans="1:7" ht="13.8" x14ac:dyDescent="0.25">
      <c r="A6" s="3">
        <v>1</v>
      </c>
      <c r="B6" s="5" t="s">
        <v>10</v>
      </c>
      <c r="C6" s="3">
        <v>160</v>
      </c>
      <c r="D6" s="3">
        <v>2</v>
      </c>
      <c r="E6" s="3">
        <v>12</v>
      </c>
      <c r="F6" s="3">
        <v>48</v>
      </c>
      <c r="G6" s="3">
        <f t="shared" ref="G6:G19" si="0">PRODUCT(C6:F6)</f>
        <v>184320</v>
      </c>
    </row>
    <row r="7" spans="1:7" ht="13.8" x14ac:dyDescent="0.25">
      <c r="A7" s="3">
        <v>2</v>
      </c>
      <c r="B7" s="5" t="s">
        <v>11</v>
      </c>
      <c r="C7" s="3">
        <v>250</v>
      </c>
      <c r="D7" s="3">
        <v>1</v>
      </c>
      <c r="E7" s="3">
        <v>6</v>
      </c>
      <c r="F7" s="3">
        <v>9</v>
      </c>
      <c r="G7" s="3">
        <f t="shared" si="0"/>
        <v>13500</v>
      </c>
    </row>
    <row r="8" spans="1:7" ht="13.8" x14ac:dyDescent="0.25">
      <c r="A8" s="3">
        <v>3</v>
      </c>
      <c r="B8" s="5" t="s">
        <v>12</v>
      </c>
      <c r="C8" s="3">
        <v>55</v>
      </c>
      <c r="D8" s="3">
        <v>2</v>
      </c>
      <c r="E8" s="3">
        <v>12</v>
      </c>
      <c r="F8" s="3">
        <v>48</v>
      </c>
      <c r="G8" s="3">
        <f t="shared" si="0"/>
        <v>63360</v>
      </c>
    </row>
    <row r="9" spans="1:7" ht="13.8" x14ac:dyDescent="0.25">
      <c r="A9" s="3">
        <v>4</v>
      </c>
      <c r="B9" s="5" t="s">
        <v>13</v>
      </c>
      <c r="C9" s="3">
        <v>8</v>
      </c>
      <c r="D9" s="3">
        <v>1</v>
      </c>
      <c r="E9" s="3">
        <v>12</v>
      </c>
      <c r="F9" s="3">
        <v>48</v>
      </c>
      <c r="G9" s="3">
        <f t="shared" si="0"/>
        <v>4608</v>
      </c>
    </row>
    <row r="10" spans="1:7" ht="13.8" x14ac:dyDescent="0.25">
      <c r="A10" s="3">
        <v>5</v>
      </c>
      <c r="B10" s="5" t="s">
        <v>14</v>
      </c>
      <c r="C10" s="3">
        <v>3</v>
      </c>
      <c r="D10" s="3">
        <v>1</v>
      </c>
      <c r="E10" s="3">
        <v>12</v>
      </c>
      <c r="F10" s="3">
        <v>48</v>
      </c>
      <c r="G10" s="3">
        <f t="shared" si="0"/>
        <v>1728</v>
      </c>
    </row>
    <row r="11" spans="1:7" ht="13.8" x14ac:dyDescent="0.25">
      <c r="A11" s="3">
        <v>6</v>
      </c>
      <c r="B11" s="5" t="s">
        <v>15</v>
      </c>
      <c r="C11" s="3">
        <v>6</v>
      </c>
      <c r="D11" s="3">
        <v>1</v>
      </c>
      <c r="E11" s="3">
        <v>12</v>
      </c>
      <c r="F11" s="3">
        <v>48</v>
      </c>
      <c r="G11" s="3">
        <f t="shared" si="0"/>
        <v>3456</v>
      </c>
    </row>
    <row r="12" spans="1:7" ht="13.8" x14ac:dyDescent="0.25">
      <c r="A12" s="3">
        <v>7</v>
      </c>
      <c r="B12" s="5" t="s">
        <v>16</v>
      </c>
      <c r="C12" s="3">
        <v>3.5</v>
      </c>
      <c r="D12" s="3">
        <v>1</v>
      </c>
      <c r="E12" s="3">
        <v>12</v>
      </c>
      <c r="F12" s="3">
        <v>48</v>
      </c>
      <c r="G12" s="3">
        <f t="shared" si="0"/>
        <v>2016</v>
      </c>
    </row>
    <row r="13" spans="1:7" ht="13.8" x14ac:dyDescent="0.25">
      <c r="A13" s="3">
        <v>8</v>
      </c>
      <c r="B13" s="5" t="s">
        <v>17</v>
      </c>
      <c r="C13" s="3">
        <v>36</v>
      </c>
      <c r="D13" s="3">
        <v>1</v>
      </c>
      <c r="E13" s="3">
        <v>6</v>
      </c>
      <c r="F13" s="3">
        <v>48</v>
      </c>
      <c r="G13" s="3">
        <f t="shared" si="0"/>
        <v>10368</v>
      </c>
    </row>
    <row r="14" spans="1:7" ht="13.8" x14ac:dyDescent="0.25">
      <c r="A14" s="3">
        <v>9</v>
      </c>
      <c r="B14" s="5" t="s">
        <v>18</v>
      </c>
      <c r="C14" s="3">
        <v>40</v>
      </c>
      <c r="D14" s="3">
        <v>1</v>
      </c>
      <c r="E14" s="3">
        <v>6</v>
      </c>
      <c r="F14" s="3">
        <v>48</v>
      </c>
      <c r="G14" s="3">
        <f t="shared" si="0"/>
        <v>11520</v>
      </c>
    </row>
    <row r="15" spans="1:7" ht="13.8" x14ac:dyDescent="0.25">
      <c r="A15" s="3">
        <v>10</v>
      </c>
      <c r="B15" s="5" t="s">
        <v>19</v>
      </c>
      <c r="C15" s="3">
        <v>3.25</v>
      </c>
      <c r="D15" s="3">
        <v>7</v>
      </c>
      <c r="E15" s="3">
        <v>12</v>
      </c>
      <c r="F15" s="3">
        <v>48</v>
      </c>
      <c r="G15" s="3">
        <f t="shared" si="0"/>
        <v>13104</v>
      </c>
    </row>
    <row r="16" spans="1:7" ht="13.8" x14ac:dyDescent="0.25">
      <c r="A16" s="3">
        <v>11</v>
      </c>
      <c r="B16" s="5" t="s">
        <v>20</v>
      </c>
      <c r="C16" s="3">
        <v>6</v>
      </c>
      <c r="D16" s="3">
        <v>1</v>
      </c>
      <c r="E16" s="3">
        <v>12</v>
      </c>
      <c r="F16" s="3">
        <v>48</v>
      </c>
      <c r="G16" s="3">
        <f t="shared" si="0"/>
        <v>3456</v>
      </c>
    </row>
    <row r="17" spans="1:7" ht="13.8" x14ac:dyDescent="0.25">
      <c r="A17" s="3">
        <v>12</v>
      </c>
      <c r="B17" s="5" t="s">
        <v>21</v>
      </c>
      <c r="C17" s="3">
        <v>6</v>
      </c>
      <c r="D17" s="3">
        <v>1</v>
      </c>
      <c r="E17" s="3">
        <v>12</v>
      </c>
      <c r="F17" s="3">
        <v>48</v>
      </c>
      <c r="G17" s="3">
        <f t="shared" si="0"/>
        <v>3456</v>
      </c>
    </row>
    <row r="18" spans="1:7" ht="13.8" x14ac:dyDescent="0.25">
      <c r="A18" s="3">
        <v>13</v>
      </c>
      <c r="B18" s="5" t="s">
        <v>22</v>
      </c>
      <c r="C18" s="3">
        <v>2</v>
      </c>
      <c r="D18" s="3">
        <v>2</v>
      </c>
      <c r="E18" s="3">
        <v>12</v>
      </c>
      <c r="F18" s="3">
        <v>48</v>
      </c>
      <c r="G18" s="3">
        <f t="shared" si="0"/>
        <v>2304</v>
      </c>
    </row>
    <row r="19" spans="1:7" ht="13.8" x14ac:dyDescent="0.25">
      <c r="A19" s="3">
        <v>14</v>
      </c>
      <c r="B19" s="5" t="s">
        <v>23</v>
      </c>
      <c r="C19" s="3">
        <v>28</v>
      </c>
      <c r="D19" s="3">
        <v>2</v>
      </c>
      <c r="E19" s="3">
        <v>12</v>
      </c>
      <c r="F19" s="3">
        <v>48</v>
      </c>
      <c r="G19" s="3">
        <f t="shared" si="0"/>
        <v>32256</v>
      </c>
    </row>
    <row r="20" spans="1:7" ht="13.8" x14ac:dyDescent="0.25">
      <c r="A20" s="3">
        <v>15</v>
      </c>
      <c r="B20" s="5" t="s">
        <v>24</v>
      </c>
      <c r="C20" s="3">
        <v>20</v>
      </c>
      <c r="D20" s="3">
        <v>1</v>
      </c>
      <c r="E20" s="3"/>
      <c r="F20" s="3">
        <v>48</v>
      </c>
      <c r="G20" s="3">
        <f>PRODUCT(C20,D20,F20)</f>
        <v>960</v>
      </c>
    </row>
    <row r="21" spans="1:7" ht="13.8" x14ac:dyDescent="0.25">
      <c r="A21" s="3">
        <v>16</v>
      </c>
      <c r="B21" s="5" t="s">
        <v>25</v>
      </c>
      <c r="C21" s="3">
        <v>15</v>
      </c>
      <c r="D21" s="3">
        <v>1</v>
      </c>
      <c r="E21" s="3">
        <v>12</v>
      </c>
      <c r="F21" s="3">
        <v>48</v>
      </c>
      <c r="G21" s="3">
        <f t="shared" ref="G21:G26" si="1">PRODUCT(C21:F21)</f>
        <v>8640</v>
      </c>
    </row>
    <row r="22" spans="1:7" ht="13.8" x14ac:dyDescent="0.25">
      <c r="A22" s="3">
        <v>17</v>
      </c>
      <c r="B22" s="5" t="s">
        <v>25</v>
      </c>
      <c r="C22" s="3">
        <v>50</v>
      </c>
      <c r="D22" s="3">
        <v>1</v>
      </c>
      <c r="E22" s="3">
        <v>12</v>
      </c>
      <c r="F22" s="3">
        <v>48</v>
      </c>
      <c r="G22" s="3">
        <f t="shared" si="1"/>
        <v>28800</v>
      </c>
    </row>
    <row r="23" spans="1:7" ht="13.8" x14ac:dyDescent="0.25">
      <c r="A23" s="3">
        <v>18</v>
      </c>
      <c r="B23" s="5" t="s">
        <v>26</v>
      </c>
      <c r="C23" s="3">
        <v>6</v>
      </c>
      <c r="D23" s="3">
        <v>1</v>
      </c>
      <c r="E23" s="3">
        <v>6</v>
      </c>
      <c r="F23" s="3">
        <v>48</v>
      </c>
      <c r="G23" s="3">
        <f t="shared" si="1"/>
        <v>1728</v>
      </c>
    </row>
    <row r="24" spans="1:7" ht="13.8" x14ac:dyDescent="0.25">
      <c r="A24" s="3">
        <v>19</v>
      </c>
      <c r="B24" s="5" t="s">
        <v>27</v>
      </c>
      <c r="C24" s="3">
        <v>10</v>
      </c>
      <c r="D24" s="3">
        <v>1</v>
      </c>
      <c r="E24" s="3">
        <v>6</v>
      </c>
      <c r="F24" s="3">
        <v>48</v>
      </c>
      <c r="G24" s="3">
        <f t="shared" si="1"/>
        <v>2880</v>
      </c>
    </row>
    <row r="25" spans="1:7" ht="13.8" x14ac:dyDescent="0.25">
      <c r="A25" s="3">
        <v>20</v>
      </c>
      <c r="B25" s="5" t="s">
        <v>28</v>
      </c>
      <c r="C25" s="3">
        <v>12</v>
      </c>
      <c r="D25" s="3">
        <v>1</v>
      </c>
      <c r="E25" s="3">
        <v>6</v>
      </c>
      <c r="F25" s="3">
        <v>48</v>
      </c>
      <c r="G25" s="3">
        <f t="shared" si="1"/>
        <v>3456</v>
      </c>
    </row>
    <row r="26" spans="1:7" ht="13.8" x14ac:dyDescent="0.25">
      <c r="A26" s="3">
        <v>21</v>
      </c>
      <c r="B26" s="5" t="s">
        <v>29</v>
      </c>
      <c r="C26" s="3">
        <v>45</v>
      </c>
      <c r="D26" s="3">
        <v>1</v>
      </c>
      <c r="E26" s="3">
        <v>6</v>
      </c>
      <c r="F26" s="3">
        <v>37</v>
      </c>
      <c r="G26" s="3">
        <f t="shared" si="1"/>
        <v>9990</v>
      </c>
    </row>
    <row r="27" spans="1:7" ht="13.8" x14ac:dyDescent="0.25">
      <c r="A27" s="3">
        <v>22</v>
      </c>
      <c r="B27" s="5" t="s">
        <v>30</v>
      </c>
      <c r="C27" s="3">
        <v>40</v>
      </c>
      <c r="D27" s="3">
        <v>1</v>
      </c>
      <c r="E27" s="3"/>
      <c r="F27" s="3">
        <v>26</v>
      </c>
      <c r="G27" s="3">
        <f>PRODUCT(C27,D27,F27)</f>
        <v>1040</v>
      </c>
    </row>
    <row r="28" spans="1:7" ht="13.8" x14ac:dyDescent="0.25">
      <c r="A28" s="3">
        <v>23</v>
      </c>
      <c r="B28" s="5" t="s">
        <v>31</v>
      </c>
      <c r="C28" s="3">
        <v>2</v>
      </c>
      <c r="D28" s="3">
        <v>3</v>
      </c>
      <c r="E28" s="3"/>
      <c r="F28" s="3">
        <v>37</v>
      </c>
      <c r="G28" s="3">
        <f>PRODUCT(C28,D28,F28)</f>
        <v>222</v>
      </c>
    </row>
    <row r="29" spans="1:7" ht="13.8" x14ac:dyDescent="0.25">
      <c r="A29" s="3">
        <v>24</v>
      </c>
      <c r="B29" s="5" t="s">
        <v>31</v>
      </c>
      <c r="C29" s="3">
        <v>6</v>
      </c>
      <c r="D29" s="3">
        <v>3</v>
      </c>
      <c r="E29" s="3"/>
      <c r="F29" s="3">
        <v>37</v>
      </c>
      <c r="G29" s="3">
        <f>PRODUCT(C29,D29,F29)</f>
        <v>666</v>
      </c>
    </row>
    <row r="30" spans="1:7" ht="13.8" x14ac:dyDescent="0.25">
      <c r="A30" s="3">
        <v>25</v>
      </c>
      <c r="B30" s="5" t="s">
        <v>31</v>
      </c>
      <c r="C30" s="3">
        <v>8</v>
      </c>
      <c r="D30" s="3">
        <v>3</v>
      </c>
      <c r="E30" s="3"/>
      <c r="F30" s="3">
        <v>37</v>
      </c>
      <c r="G30" s="3">
        <f>PRODUCT(C30,D30,F30)</f>
        <v>888</v>
      </c>
    </row>
    <row r="31" spans="1:7" ht="13.8" x14ac:dyDescent="0.25">
      <c r="A31" s="3">
        <v>26</v>
      </c>
      <c r="B31" s="5" t="s">
        <v>32</v>
      </c>
      <c r="C31" s="3">
        <v>70</v>
      </c>
      <c r="D31" s="3">
        <v>1</v>
      </c>
      <c r="E31" s="3">
        <v>12</v>
      </c>
      <c r="F31" s="3">
        <v>37</v>
      </c>
      <c r="G31" s="3">
        <f t="shared" ref="G31:G38" si="2">PRODUCT(C31:F31)</f>
        <v>31080</v>
      </c>
    </row>
    <row r="32" spans="1:7" ht="13.8" x14ac:dyDescent="0.25">
      <c r="A32" s="3">
        <v>27</v>
      </c>
      <c r="B32" s="5" t="s">
        <v>33</v>
      </c>
      <c r="C32" s="3">
        <v>20</v>
      </c>
      <c r="D32" s="3">
        <v>1</v>
      </c>
      <c r="E32" s="3">
        <v>12</v>
      </c>
      <c r="F32" s="3">
        <v>48</v>
      </c>
      <c r="G32" s="3">
        <f t="shared" si="2"/>
        <v>11520</v>
      </c>
    </row>
    <row r="33" spans="1:7" ht="13.8" x14ac:dyDescent="0.25">
      <c r="A33" s="3">
        <v>28</v>
      </c>
      <c r="B33" s="5" t="s">
        <v>34</v>
      </c>
      <c r="C33" s="3">
        <v>250</v>
      </c>
      <c r="D33" s="3">
        <v>1</v>
      </c>
      <c r="E33" s="3"/>
      <c r="F33" s="3">
        <v>15</v>
      </c>
      <c r="G33" s="3">
        <f t="shared" si="2"/>
        <v>3750</v>
      </c>
    </row>
    <row r="34" spans="1:7" ht="13.8" x14ac:dyDescent="0.25">
      <c r="A34" s="3">
        <v>29</v>
      </c>
      <c r="B34" s="5" t="s">
        <v>35</v>
      </c>
      <c r="C34" s="3">
        <v>6.5</v>
      </c>
      <c r="D34" s="3">
        <v>1</v>
      </c>
      <c r="E34" s="3">
        <v>12</v>
      </c>
      <c r="F34" s="3">
        <v>48</v>
      </c>
      <c r="G34" s="3">
        <f t="shared" si="2"/>
        <v>3744</v>
      </c>
    </row>
    <row r="35" spans="1:7" ht="13.8" x14ac:dyDescent="0.25">
      <c r="A35" s="3">
        <v>30</v>
      </c>
      <c r="B35" s="5" t="s">
        <v>36</v>
      </c>
      <c r="C35" s="3">
        <v>1</v>
      </c>
      <c r="D35" s="3">
        <v>10</v>
      </c>
      <c r="E35" s="3">
        <v>12</v>
      </c>
      <c r="F35" s="3">
        <v>48</v>
      </c>
      <c r="G35" s="3">
        <f t="shared" si="2"/>
        <v>5760</v>
      </c>
    </row>
    <row r="36" spans="1:7" ht="13.8" x14ac:dyDescent="0.25">
      <c r="A36" s="3">
        <v>31</v>
      </c>
      <c r="B36" s="5" t="s">
        <v>37</v>
      </c>
      <c r="C36" s="3">
        <v>3</v>
      </c>
      <c r="D36" s="3">
        <v>1</v>
      </c>
      <c r="E36" s="3">
        <v>6</v>
      </c>
      <c r="F36" s="3">
        <v>37</v>
      </c>
      <c r="G36" s="3">
        <f t="shared" si="2"/>
        <v>666</v>
      </c>
    </row>
    <row r="37" spans="1:7" ht="13.8" x14ac:dyDescent="0.25">
      <c r="A37" s="3">
        <v>32</v>
      </c>
      <c r="B37" s="5" t="s">
        <v>38</v>
      </c>
      <c r="C37" s="3">
        <v>35</v>
      </c>
      <c r="D37" s="3">
        <v>1</v>
      </c>
      <c r="E37" s="3">
        <v>6</v>
      </c>
      <c r="F37" s="3">
        <v>25</v>
      </c>
      <c r="G37" s="3">
        <f t="shared" si="2"/>
        <v>5250</v>
      </c>
    </row>
    <row r="38" spans="1:7" ht="13.8" x14ac:dyDescent="0.25">
      <c r="A38" s="3">
        <v>33</v>
      </c>
      <c r="B38" s="5" t="s">
        <v>39</v>
      </c>
      <c r="C38" s="3">
        <v>30</v>
      </c>
      <c r="D38" s="3">
        <v>1</v>
      </c>
      <c r="E38" s="3">
        <v>12</v>
      </c>
      <c r="F38" s="3">
        <v>15</v>
      </c>
      <c r="G38" s="3">
        <f t="shared" si="2"/>
        <v>5400</v>
      </c>
    </row>
    <row r="39" spans="1:7" ht="13.8" x14ac:dyDescent="0.25">
      <c r="A39" s="3">
        <v>34</v>
      </c>
      <c r="B39" s="5" t="s">
        <v>40</v>
      </c>
      <c r="C39" s="3">
        <v>120</v>
      </c>
      <c r="D39" s="3">
        <v>2</v>
      </c>
      <c r="E39" s="3"/>
      <c r="F39" s="3">
        <v>10</v>
      </c>
      <c r="G39" s="3">
        <f>PRODUCT(C39,D39,F39)</f>
        <v>2400</v>
      </c>
    </row>
    <row r="40" spans="1:7" ht="13.8" x14ac:dyDescent="0.25">
      <c r="A40" s="3">
        <v>35</v>
      </c>
      <c r="B40" s="5" t="s">
        <v>41</v>
      </c>
      <c r="C40" s="3">
        <v>20</v>
      </c>
      <c r="D40" s="3">
        <v>1</v>
      </c>
      <c r="E40" s="3">
        <v>6</v>
      </c>
      <c r="F40" s="3">
        <v>10</v>
      </c>
      <c r="G40" s="3">
        <f>PRODUCT(C40:F40)</f>
        <v>1200</v>
      </c>
    </row>
    <row r="41" spans="1:7" ht="13.8" x14ac:dyDescent="0.25">
      <c r="A41" s="3">
        <v>36</v>
      </c>
      <c r="B41" s="5" t="s">
        <v>42</v>
      </c>
      <c r="C41" s="3">
        <v>15</v>
      </c>
      <c r="D41" s="3">
        <v>1</v>
      </c>
      <c r="E41" s="3">
        <v>12</v>
      </c>
      <c r="F41" s="3">
        <v>100</v>
      </c>
      <c r="G41" s="3">
        <f>PRODUCT(C41:F41)</f>
        <v>18000</v>
      </c>
    </row>
    <row r="42" spans="1:7" ht="13.8" x14ac:dyDescent="0.25">
      <c r="A42" s="3">
        <v>37</v>
      </c>
      <c r="B42" s="5" t="s">
        <v>43</v>
      </c>
      <c r="C42" s="3">
        <v>10</v>
      </c>
      <c r="D42" s="3">
        <v>6</v>
      </c>
      <c r="E42" s="3">
        <v>12</v>
      </c>
      <c r="F42" s="3">
        <v>48</v>
      </c>
      <c r="G42" s="3">
        <f>PRODUCT(C42:F42)</f>
        <v>34560</v>
      </c>
    </row>
    <row r="43" spans="1:7" ht="13.8" x14ac:dyDescent="0.25">
      <c r="A43" s="3">
        <v>38</v>
      </c>
      <c r="B43" s="5" t="s">
        <v>44</v>
      </c>
      <c r="C43" s="3">
        <v>1</v>
      </c>
      <c r="D43" s="3">
        <v>4</v>
      </c>
      <c r="E43" s="3">
        <v>12</v>
      </c>
      <c r="F43" s="3">
        <v>48</v>
      </c>
      <c r="G43" s="3">
        <f>PRODUCT(C43:F43)</f>
        <v>2304</v>
      </c>
    </row>
    <row r="44" spans="1:7" ht="13.8" x14ac:dyDescent="0.25">
      <c r="A44" s="3">
        <v>39</v>
      </c>
      <c r="B44" s="5" t="s">
        <v>45</v>
      </c>
      <c r="C44" s="3">
        <v>90</v>
      </c>
      <c r="D44" s="3">
        <v>1</v>
      </c>
      <c r="E44" s="3"/>
      <c r="F44" s="3">
        <v>10</v>
      </c>
      <c r="G44" s="3">
        <f>PRODUCT(C44,D44,F44)</f>
        <v>900</v>
      </c>
    </row>
    <row r="45" spans="1:7" ht="13.8" x14ac:dyDescent="0.25">
      <c r="A45" s="3">
        <v>40</v>
      </c>
      <c r="B45" s="5" t="s">
        <v>46</v>
      </c>
      <c r="C45" s="3">
        <v>45</v>
      </c>
      <c r="D45" s="3">
        <v>1</v>
      </c>
      <c r="E45" s="3">
        <v>12</v>
      </c>
      <c r="F45" s="3">
        <v>37</v>
      </c>
      <c r="G45" s="3">
        <f>PRODUCT(C45:F45)</f>
        <v>19980</v>
      </c>
    </row>
    <row r="46" spans="1:7" ht="13.8" x14ac:dyDescent="0.25">
      <c r="A46" s="3">
        <v>41</v>
      </c>
      <c r="B46" s="5" t="s">
        <v>47</v>
      </c>
      <c r="C46" s="3">
        <v>66</v>
      </c>
      <c r="D46" s="3">
        <v>1</v>
      </c>
      <c r="E46" s="3">
        <v>4</v>
      </c>
      <c r="F46" s="3"/>
      <c r="G46" s="3">
        <f>PRODUCT(C46,D46,E46)</f>
        <v>264</v>
      </c>
    </row>
    <row r="47" spans="1:7" ht="13.8" x14ac:dyDescent="0.25">
      <c r="A47" s="3">
        <v>42</v>
      </c>
      <c r="B47" s="5" t="s">
        <v>48</v>
      </c>
      <c r="C47" s="3">
        <v>10</v>
      </c>
      <c r="D47" s="3">
        <v>1</v>
      </c>
      <c r="E47" s="3">
        <v>6</v>
      </c>
      <c r="F47" s="3">
        <v>20</v>
      </c>
      <c r="G47" s="3">
        <f>PRODUCT(C47:F47)</f>
        <v>1200</v>
      </c>
    </row>
    <row r="48" spans="1:7" ht="13.8" x14ac:dyDescent="0.25">
      <c r="A48" s="3">
        <v>43</v>
      </c>
      <c r="B48" s="5" t="s">
        <v>49</v>
      </c>
      <c r="C48" s="3">
        <v>40</v>
      </c>
      <c r="D48" s="3">
        <v>10</v>
      </c>
      <c r="E48" s="3">
        <v>12</v>
      </c>
      <c r="F48" s="3">
        <v>41</v>
      </c>
      <c r="G48" s="3">
        <f>PRODUCT(C48:F48)</f>
        <v>196800</v>
      </c>
    </row>
    <row r="49" spans="1:7" ht="13.8" x14ac:dyDescent="0.25">
      <c r="A49" s="3">
        <v>45</v>
      </c>
      <c r="B49" s="5" t="s">
        <v>50</v>
      </c>
      <c r="C49" s="3">
        <v>250</v>
      </c>
      <c r="D49" s="3">
        <v>1</v>
      </c>
      <c r="E49" s="3"/>
      <c r="F49" s="3">
        <v>37</v>
      </c>
      <c r="G49" s="3">
        <f>PRODUCT(C49,D49,F49)</f>
        <v>9250</v>
      </c>
    </row>
    <row r="50" spans="1:7" ht="13.8" x14ac:dyDescent="0.25">
      <c r="A50" s="3">
        <v>46</v>
      </c>
      <c r="B50" s="5" t="s">
        <v>51</v>
      </c>
      <c r="C50" s="3">
        <v>15</v>
      </c>
      <c r="D50" s="3">
        <v>10</v>
      </c>
      <c r="E50" s="3"/>
      <c r="F50" s="3">
        <v>60</v>
      </c>
      <c r="G50" s="3">
        <f>PRODUCT(C50,D50,F50)</f>
        <v>9000</v>
      </c>
    </row>
    <row r="51" spans="1:7" ht="13.8" x14ac:dyDescent="0.25">
      <c r="A51" s="3">
        <v>47</v>
      </c>
      <c r="B51" s="5" t="s">
        <v>52</v>
      </c>
      <c r="C51" s="3">
        <v>220</v>
      </c>
      <c r="D51" s="3">
        <v>1</v>
      </c>
      <c r="E51" s="3">
        <v>6</v>
      </c>
      <c r="F51" s="3">
        <v>12</v>
      </c>
      <c r="G51" s="3">
        <f t="shared" ref="G51:G60" si="3">PRODUCT(C51:F51)</f>
        <v>15840</v>
      </c>
    </row>
    <row r="52" spans="1:7" ht="13.8" x14ac:dyDescent="0.25">
      <c r="A52" s="3">
        <v>48</v>
      </c>
      <c r="B52" s="5" t="s">
        <v>52</v>
      </c>
      <c r="C52" s="3">
        <v>1200</v>
      </c>
      <c r="D52" s="3">
        <v>1</v>
      </c>
      <c r="E52" s="3">
        <v>6</v>
      </c>
      <c r="F52" s="3">
        <v>7</v>
      </c>
      <c r="G52" s="3">
        <f t="shared" si="3"/>
        <v>50400</v>
      </c>
    </row>
    <row r="53" spans="1:7" ht="13.8" x14ac:dyDescent="0.25">
      <c r="A53" s="3">
        <v>49</v>
      </c>
      <c r="B53" s="5" t="s">
        <v>53</v>
      </c>
      <c r="C53" s="3">
        <v>2150</v>
      </c>
      <c r="D53" s="3">
        <v>1</v>
      </c>
      <c r="E53" s="3">
        <v>4</v>
      </c>
      <c r="F53" s="3">
        <v>5</v>
      </c>
      <c r="G53" s="3">
        <f t="shared" si="3"/>
        <v>43000</v>
      </c>
    </row>
    <row r="54" spans="1:7" ht="13.8" x14ac:dyDescent="0.25">
      <c r="A54" s="3">
        <v>50</v>
      </c>
      <c r="B54" s="5" t="s">
        <v>54</v>
      </c>
      <c r="C54" s="3">
        <v>2680</v>
      </c>
      <c r="D54" s="3">
        <v>1</v>
      </c>
      <c r="E54" s="3">
        <v>4</v>
      </c>
      <c r="F54" s="3">
        <v>2</v>
      </c>
      <c r="G54" s="3">
        <f t="shared" si="3"/>
        <v>21440</v>
      </c>
    </row>
    <row r="55" spans="1:7" ht="13.8" x14ac:dyDescent="0.25">
      <c r="A55" s="3">
        <v>51</v>
      </c>
      <c r="B55" s="5" t="s">
        <v>55</v>
      </c>
      <c r="C55" s="3">
        <v>1900</v>
      </c>
      <c r="D55" s="3">
        <v>1</v>
      </c>
      <c r="E55" s="3">
        <v>4</v>
      </c>
      <c r="F55" s="3">
        <v>3</v>
      </c>
      <c r="G55" s="3">
        <f t="shared" si="3"/>
        <v>22800</v>
      </c>
    </row>
    <row r="56" spans="1:7" ht="13.8" x14ac:dyDescent="0.25">
      <c r="A56" s="3">
        <v>52</v>
      </c>
      <c r="B56" s="5" t="s">
        <v>56</v>
      </c>
      <c r="C56" s="3">
        <v>3500</v>
      </c>
      <c r="D56" s="3">
        <v>1</v>
      </c>
      <c r="E56" s="3">
        <v>4</v>
      </c>
      <c r="F56" s="3">
        <v>2</v>
      </c>
      <c r="G56" s="3">
        <f t="shared" si="3"/>
        <v>28000</v>
      </c>
    </row>
    <row r="57" spans="1:7" ht="13.8" x14ac:dyDescent="0.25">
      <c r="A57" s="3">
        <v>53</v>
      </c>
      <c r="B57" s="5" t="s">
        <v>57</v>
      </c>
      <c r="C57" s="3">
        <v>1110</v>
      </c>
      <c r="D57" s="3">
        <v>1</v>
      </c>
      <c r="E57" s="3">
        <v>4</v>
      </c>
      <c r="F57" s="3">
        <v>3</v>
      </c>
      <c r="G57" s="3">
        <f t="shared" si="3"/>
        <v>13320</v>
      </c>
    </row>
    <row r="58" spans="1:7" ht="13.8" x14ac:dyDescent="0.25">
      <c r="A58" s="3">
        <v>54</v>
      </c>
      <c r="B58" s="5" t="s">
        <v>58</v>
      </c>
      <c r="C58" s="3">
        <v>1500</v>
      </c>
      <c r="D58" s="3">
        <v>1</v>
      </c>
      <c r="E58" s="3">
        <v>6</v>
      </c>
      <c r="F58" s="3">
        <v>6</v>
      </c>
      <c r="G58" s="3">
        <f t="shared" si="3"/>
        <v>54000</v>
      </c>
    </row>
    <row r="59" spans="1:7" ht="13.8" x14ac:dyDescent="0.25">
      <c r="A59" s="3">
        <v>55</v>
      </c>
      <c r="B59" s="5" t="s">
        <v>59</v>
      </c>
      <c r="C59" s="3">
        <v>33</v>
      </c>
      <c r="D59" s="3">
        <v>1</v>
      </c>
      <c r="E59" s="3">
        <v>12</v>
      </c>
      <c r="F59" s="3">
        <v>5</v>
      </c>
      <c r="G59" s="3">
        <f t="shared" si="3"/>
        <v>1980</v>
      </c>
    </row>
    <row r="60" spans="1:7" ht="13.8" x14ac:dyDescent="0.25">
      <c r="A60" s="3">
        <v>56</v>
      </c>
      <c r="B60" s="5" t="s">
        <v>60</v>
      </c>
      <c r="C60" s="3">
        <v>33</v>
      </c>
      <c r="D60" s="3">
        <v>1</v>
      </c>
      <c r="E60" s="3">
        <v>12</v>
      </c>
      <c r="F60" s="3">
        <v>48</v>
      </c>
      <c r="G60" s="3">
        <f t="shared" si="3"/>
        <v>19008</v>
      </c>
    </row>
    <row r="61" spans="1:7" ht="13.8" x14ac:dyDescent="0.25">
      <c r="A61" s="3">
        <v>57</v>
      </c>
      <c r="B61" s="5" t="s">
        <v>61</v>
      </c>
      <c r="C61" s="3">
        <v>11</v>
      </c>
      <c r="D61" s="3">
        <v>130</v>
      </c>
      <c r="E61" s="3">
        <v>12</v>
      </c>
      <c r="F61" s="3"/>
      <c r="G61" s="3">
        <f t="shared" ref="G61:G76" si="4">PRODUCT(C61,D61,E61)</f>
        <v>17160</v>
      </c>
    </row>
    <row r="62" spans="1:7" ht="13.8" x14ac:dyDescent="0.25">
      <c r="A62" s="3">
        <v>58</v>
      </c>
      <c r="B62" s="5" t="s">
        <v>61</v>
      </c>
      <c r="C62" s="3">
        <v>4.5</v>
      </c>
      <c r="D62" s="3">
        <v>35</v>
      </c>
      <c r="E62" s="3">
        <v>12</v>
      </c>
      <c r="F62" s="3"/>
      <c r="G62" s="3">
        <f t="shared" si="4"/>
        <v>1890</v>
      </c>
    </row>
    <row r="63" spans="1:7" ht="13.8" x14ac:dyDescent="0.25">
      <c r="A63" s="3">
        <v>59</v>
      </c>
      <c r="B63" s="5" t="s">
        <v>62</v>
      </c>
      <c r="C63" s="3">
        <v>6.5</v>
      </c>
      <c r="D63" s="3">
        <v>100</v>
      </c>
      <c r="E63" s="3">
        <v>12</v>
      </c>
      <c r="F63" s="3"/>
      <c r="G63" s="3">
        <f t="shared" si="4"/>
        <v>7800</v>
      </c>
    </row>
    <row r="64" spans="1:7" ht="13.8" x14ac:dyDescent="0.25">
      <c r="A64" s="3">
        <v>60</v>
      </c>
      <c r="B64" s="5" t="s">
        <v>62</v>
      </c>
      <c r="C64" s="3">
        <v>3.25</v>
      </c>
      <c r="D64" s="3">
        <v>110</v>
      </c>
      <c r="E64" s="3">
        <v>12</v>
      </c>
      <c r="F64" s="3"/>
      <c r="G64" s="3">
        <f t="shared" si="4"/>
        <v>4290</v>
      </c>
    </row>
    <row r="65" spans="1:7" ht="13.8" x14ac:dyDescent="0.25">
      <c r="A65" s="3">
        <v>61</v>
      </c>
      <c r="B65" s="5" t="s">
        <v>62</v>
      </c>
      <c r="C65" s="3">
        <v>0.2</v>
      </c>
      <c r="D65" s="3">
        <v>115</v>
      </c>
      <c r="E65" s="3">
        <v>12</v>
      </c>
      <c r="F65" s="3"/>
      <c r="G65" s="3">
        <f t="shared" si="4"/>
        <v>276</v>
      </c>
    </row>
    <row r="66" spans="1:7" ht="13.8" x14ac:dyDescent="0.25">
      <c r="A66" s="3">
        <v>62</v>
      </c>
      <c r="B66" s="5" t="s">
        <v>63</v>
      </c>
      <c r="C66" s="3">
        <v>32</v>
      </c>
      <c r="D66" s="3">
        <v>1</v>
      </c>
      <c r="E66" s="3">
        <v>6</v>
      </c>
      <c r="F66" s="3"/>
      <c r="G66" s="3">
        <f t="shared" si="4"/>
        <v>192</v>
      </c>
    </row>
    <row r="67" spans="1:7" ht="13.8" x14ac:dyDescent="0.25">
      <c r="A67" s="3">
        <v>63</v>
      </c>
      <c r="B67" s="5" t="s">
        <v>64</v>
      </c>
      <c r="C67" s="3">
        <v>58</v>
      </c>
      <c r="D67" s="3">
        <v>1</v>
      </c>
      <c r="E67" s="3">
        <v>6</v>
      </c>
      <c r="F67" s="3"/>
      <c r="G67" s="3">
        <f t="shared" si="4"/>
        <v>348</v>
      </c>
    </row>
    <row r="68" spans="1:7" ht="13.8" x14ac:dyDescent="0.25">
      <c r="A68" s="3">
        <v>64</v>
      </c>
      <c r="B68" s="5" t="s">
        <v>65</v>
      </c>
      <c r="C68" s="3">
        <v>10</v>
      </c>
      <c r="D68" s="3">
        <v>3</v>
      </c>
      <c r="E68" s="3">
        <v>4</v>
      </c>
      <c r="F68" s="3"/>
      <c r="G68" s="3">
        <f t="shared" si="4"/>
        <v>120</v>
      </c>
    </row>
    <row r="69" spans="1:7" ht="13.8" x14ac:dyDescent="0.25">
      <c r="A69" s="3">
        <v>65</v>
      </c>
      <c r="B69" s="5" t="s">
        <v>66</v>
      </c>
      <c r="C69" s="3">
        <v>42</v>
      </c>
      <c r="D69" s="3">
        <v>6</v>
      </c>
      <c r="E69" s="3">
        <v>12</v>
      </c>
      <c r="F69" s="3"/>
      <c r="G69" s="3">
        <f t="shared" si="4"/>
        <v>3024</v>
      </c>
    </row>
    <row r="70" spans="1:7" ht="13.8" x14ac:dyDescent="0.25">
      <c r="A70" s="3">
        <v>66</v>
      </c>
      <c r="B70" s="5" t="s">
        <v>67</v>
      </c>
      <c r="C70" s="3">
        <v>77</v>
      </c>
      <c r="D70" s="3">
        <v>4</v>
      </c>
      <c r="E70" s="3">
        <v>4</v>
      </c>
      <c r="F70" s="3"/>
      <c r="G70" s="3">
        <f t="shared" si="4"/>
        <v>1232</v>
      </c>
    </row>
    <row r="71" spans="1:7" ht="13.8" x14ac:dyDescent="0.25">
      <c r="A71" s="3">
        <v>67</v>
      </c>
      <c r="B71" s="5" t="s">
        <v>68</v>
      </c>
      <c r="C71" s="3">
        <v>72</v>
      </c>
      <c r="D71" s="3">
        <v>4</v>
      </c>
      <c r="E71" s="3">
        <v>2</v>
      </c>
      <c r="F71" s="3"/>
      <c r="G71" s="3">
        <f t="shared" si="4"/>
        <v>576</v>
      </c>
    </row>
    <row r="72" spans="1:7" ht="13.8" x14ac:dyDescent="0.25">
      <c r="A72" s="3">
        <v>68</v>
      </c>
      <c r="B72" s="5" t="s">
        <v>69</v>
      </c>
      <c r="C72" s="3">
        <v>30</v>
      </c>
      <c r="D72" s="3">
        <v>4</v>
      </c>
      <c r="E72" s="3">
        <v>6</v>
      </c>
      <c r="F72" s="3"/>
      <c r="G72" s="3">
        <f t="shared" si="4"/>
        <v>720</v>
      </c>
    </row>
    <row r="73" spans="1:7" ht="13.8" x14ac:dyDescent="0.25">
      <c r="A73" s="3">
        <v>69</v>
      </c>
      <c r="B73" s="5" t="s">
        <v>70</v>
      </c>
      <c r="C73" s="3">
        <v>15</v>
      </c>
      <c r="D73" s="3">
        <v>1</v>
      </c>
      <c r="E73" s="3">
        <v>12</v>
      </c>
      <c r="F73" s="3"/>
      <c r="G73" s="3">
        <f t="shared" si="4"/>
        <v>180</v>
      </c>
    </row>
    <row r="74" spans="1:7" ht="13.8" x14ac:dyDescent="0.25">
      <c r="A74" s="3">
        <v>70</v>
      </c>
      <c r="B74" s="5" t="s">
        <v>71</v>
      </c>
      <c r="C74" s="3">
        <v>30</v>
      </c>
      <c r="D74" s="3">
        <v>4</v>
      </c>
      <c r="E74" s="3">
        <v>12</v>
      </c>
      <c r="F74" s="3"/>
      <c r="G74" s="3">
        <f t="shared" si="4"/>
        <v>1440</v>
      </c>
    </row>
    <row r="75" spans="1:7" ht="13.8" x14ac:dyDescent="0.25">
      <c r="A75" s="3">
        <v>71</v>
      </c>
      <c r="B75" s="5" t="s">
        <v>72</v>
      </c>
      <c r="C75" s="3">
        <v>45</v>
      </c>
      <c r="D75" s="3">
        <v>3</v>
      </c>
      <c r="E75" s="3">
        <v>6</v>
      </c>
      <c r="F75" s="3"/>
      <c r="G75" s="3">
        <f t="shared" si="4"/>
        <v>810</v>
      </c>
    </row>
    <row r="76" spans="1:7" ht="13.8" x14ac:dyDescent="0.25">
      <c r="A76" s="3">
        <v>72</v>
      </c>
      <c r="B76" s="5" t="s">
        <v>73</v>
      </c>
      <c r="C76" s="3">
        <v>42</v>
      </c>
      <c r="D76" s="3">
        <v>2</v>
      </c>
      <c r="E76" s="3">
        <v>12</v>
      </c>
      <c r="F76" s="3"/>
      <c r="G76" s="3">
        <f t="shared" si="4"/>
        <v>1008</v>
      </c>
    </row>
    <row r="77" spans="1:7" ht="13.8" x14ac:dyDescent="0.25">
      <c r="A77" s="3">
        <v>73</v>
      </c>
      <c r="B77" s="5" t="s">
        <v>74</v>
      </c>
      <c r="C77" s="3">
        <v>10</v>
      </c>
      <c r="D77" s="3">
        <v>1</v>
      </c>
      <c r="E77" s="3"/>
      <c r="F77" s="3">
        <v>40</v>
      </c>
      <c r="G77" s="3">
        <f>PRODUCT(C77,D77,F77)</f>
        <v>400</v>
      </c>
    </row>
    <row r="78" spans="1:7" ht="13.8" x14ac:dyDescent="0.25">
      <c r="A78" s="3">
        <v>74</v>
      </c>
      <c r="B78" s="5" t="s">
        <v>75</v>
      </c>
      <c r="C78" s="3">
        <v>180</v>
      </c>
      <c r="D78" s="3">
        <v>1</v>
      </c>
      <c r="E78" s="3"/>
      <c r="F78" s="3">
        <v>10</v>
      </c>
      <c r="G78" s="3">
        <f>PRODUCT(C78,D78,F78)</f>
        <v>1800</v>
      </c>
    </row>
    <row r="79" spans="1:7" ht="13.8" x14ac:dyDescent="0.25">
      <c r="A79" s="3">
        <v>75</v>
      </c>
      <c r="B79" s="5" t="s">
        <v>76</v>
      </c>
      <c r="C79" s="3">
        <v>200</v>
      </c>
      <c r="D79" s="3">
        <v>1</v>
      </c>
      <c r="E79" s="3"/>
      <c r="F79" s="3">
        <v>5</v>
      </c>
      <c r="G79" s="3">
        <f>PRODUCT(C79,D79,F79)</f>
        <v>1000</v>
      </c>
    </row>
    <row r="80" spans="1:7" ht="13.8" x14ac:dyDescent="0.25">
      <c r="A80" s="3">
        <v>76</v>
      </c>
      <c r="B80" s="5" t="s">
        <v>77</v>
      </c>
      <c r="C80" s="3">
        <v>270</v>
      </c>
      <c r="D80" s="3">
        <v>1</v>
      </c>
      <c r="E80" s="3"/>
      <c r="F80" s="3">
        <v>3</v>
      </c>
      <c r="G80" s="3">
        <f>PRODUCT(C80,D80,F80)</f>
        <v>810</v>
      </c>
    </row>
    <row r="81" spans="1:7" ht="13.8" x14ac:dyDescent="0.25">
      <c r="A81" s="3">
        <v>77</v>
      </c>
      <c r="B81" s="5" t="s">
        <v>78</v>
      </c>
      <c r="C81" s="3">
        <v>8</v>
      </c>
      <c r="D81" s="3">
        <v>3</v>
      </c>
      <c r="E81" s="3">
        <v>6</v>
      </c>
      <c r="F81" s="3">
        <v>65</v>
      </c>
      <c r="G81" s="3">
        <f t="shared" ref="G81:G86" si="5">PRODUCT(C81:F81)</f>
        <v>9360</v>
      </c>
    </row>
    <row r="82" spans="1:7" ht="13.8" x14ac:dyDescent="0.25">
      <c r="A82" s="3">
        <v>78</v>
      </c>
      <c r="B82" s="5" t="s">
        <v>79</v>
      </c>
      <c r="C82" s="3">
        <v>13</v>
      </c>
      <c r="D82" s="3">
        <v>1</v>
      </c>
      <c r="E82" s="3">
        <v>6</v>
      </c>
      <c r="F82" s="3">
        <v>60</v>
      </c>
      <c r="G82" s="3">
        <f t="shared" si="5"/>
        <v>4680</v>
      </c>
    </row>
    <row r="83" spans="1:7" ht="13.8" x14ac:dyDescent="0.25">
      <c r="A83" s="3">
        <v>79</v>
      </c>
      <c r="B83" s="5" t="s">
        <v>80</v>
      </c>
      <c r="C83" s="3">
        <v>6</v>
      </c>
      <c r="D83" s="3">
        <v>1</v>
      </c>
      <c r="E83" s="3">
        <v>6</v>
      </c>
      <c r="F83" s="3">
        <v>40</v>
      </c>
      <c r="G83" s="3">
        <f t="shared" si="5"/>
        <v>1440</v>
      </c>
    </row>
    <row r="84" spans="1:7" ht="13.8" x14ac:dyDescent="0.25">
      <c r="A84" s="3">
        <v>80</v>
      </c>
      <c r="B84" s="5" t="s">
        <v>81</v>
      </c>
      <c r="C84" s="3">
        <v>7</v>
      </c>
      <c r="D84" s="3">
        <v>1</v>
      </c>
      <c r="E84" s="3">
        <v>6</v>
      </c>
      <c r="F84" s="3">
        <v>30</v>
      </c>
      <c r="G84" s="3">
        <f t="shared" si="5"/>
        <v>1260</v>
      </c>
    </row>
    <row r="85" spans="1:7" ht="13.8" x14ac:dyDescent="0.25">
      <c r="A85" s="3">
        <v>81</v>
      </c>
      <c r="B85" s="5" t="s">
        <v>82</v>
      </c>
      <c r="C85" s="3">
        <v>63</v>
      </c>
      <c r="D85" s="3">
        <v>1</v>
      </c>
      <c r="E85" s="3">
        <v>6</v>
      </c>
      <c r="F85" s="3">
        <v>10</v>
      </c>
      <c r="G85" s="3">
        <f t="shared" si="5"/>
        <v>3780</v>
      </c>
    </row>
    <row r="86" spans="1:7" ht="13.8" x14ac:dyDescent="0.25">
      <c r="A86" s="3">
        <v>82</v>
      </c>
      <c r="B86" s="5" t="s">
        <v>83</v>
      </c>
      <c r="C86" s="3">
        <v>98</v>
      </c>
      <c r="D86" s="3">
        <v>1</v>
      </c>
      <c r="E86" s="3">
        <v>6</v>
      </c>
      <c r="F86" s="3">
        <v>10</v>
      </c>
      <c r="G86" s="3">
        <f t="shared" si="5"/>
        <v>5880</v>
      </c>
    </row>
    <row r="87" spans="1:7" ht="13.8" x14ac:dyDescent="0.25">
      <c r="A87" s="3">
        <v>83</v>
      </c>
      <c r="B87" s="5" t="s">
        <v>84</v>
      </c>
      <c r="C87" s="3">
        <v>5</v>
      </c>
      <c r="D87" s="3">
        <v>3</v>
      </c>
      <c r="E87" s="3">
        <v>12</v>
      </c>
      <c r="F87" s="3"/>
      <c r="G87" s="3">
        <f>PRODUCT(C87,D87,E87)</f>
        <v>180</v>
      </c>
    </row>
    <row r="88" spans="1:7" ht="13.8" x14ac:dyDescent="0.25">
      <c r="A88" s="3">
        <v>84</v>
      </c>
      <c r="B88" s="5" t="s">
        <v>85</v>
      </c>
      <c r="C88" s="3">
        <v>71</v>
      </c>
      <c r="D88" s="3">
        <v>4</v>
      </c>
      <c r="E88" s="3">
        <v>6</v>
      </c>
      <c r="F88" s="3"/>
      <c r="G88" s="3">
        <f>PRODUCT(C88,D88,E88)</f>
        <v>1704</v>
      </c>
    </row>
    <row r="89" spans="1:7" ht="13.8" x14ac:dyDescent="0.25">
      <c r="A89" s="3">
        <v>85</v>
      </c>
      <c r="B89" s="5" t="s">
        <v>86</v>
      </c>
      <c r="C89" s="3">
        <v>8</v>
      </c>
      <c r="D89" s="3">
        <v>3</v>
      </c>
      <c r="E89" s="3">
        <v>6</v>
      </c>
      <c r="F89" s="3"/>
      <c r="G89" s="3">
        <f>PRODUCT(C89,D89,E89)</f>
        <v>144</v>
      </c>
    </row>
    <row r="90" spans="1:7" ht="13.8" x14ac:dyDescent="0.25">
      <c r="A90" s="3">
        <v>86</v>
      </c>
      <c r="B90" s="5" t="s">
        <v>87</v>
      </c>
      <c r="C90" s="3">
        <v>6</v>
      </c>
      <c r="D90" s="3">
        <v>3</v>
      </c>
      <c r="E90" s="3">
        <v>6</v>
      </c>
      <c r="F90" s="3"/>
      <c r="G90" s="3">
        <f>PRODUCT(C90,D90,E90)</f>
        <v>108</v>
      </c>
    </row>
    <row r="91" spans="1:7" ht="13.8" x14ac:dyDescent="0.25">
      <c r="A91" s="3">
        <v>87</v>
      </c>
      <c r="B91" s="5" t="s">
        <v>88</v>
      </c>
      <c r="C91" s="3">
        <v>15</v>
      </c>
      <c r="D91" s="3">
        <v>1</v>
      </c>
      <c r="E91" s="3"/>
      <c r="F91" s="3">
        <v>70</v>
      </c>
      <c r="G91" s="3">
        <f>PRODUCT(C91,D91,F91)</f>
        <v>1050</v>
      </c>
    </row>
    <row r="92" spans="1:7" ht="13.8" x14ac:dyDescent="0.25">
      <c r="A92" s="3">
        <v>88</v>
      </c>
      <c r="B92" s="5" t="s">
        <v>89</v>
      </c>
      <c r="C92" s="3">
        <v>5</v>
      </c>
      <c r="D92" s="3">
        <v>2</v>
      </c>
      <c r="E92" s="3">
        <v>12</v>
      </c>
      <c r="F92" s="3">
        <v>37</v>
      </c>
      <c r="G92" s="3">
        <f>PRODUCT(C92:F92)</f>
        <v>4440</v>
      </c>
    </row>
    <row r="93" spans="1:7" ht="13.8" x14ac:dyDescent="0.25">
      <c r="A93" s="3">
        <v>89</v>
      </c>
      <c r="B93" s="5" t="s">
        <v>90</v>
      </c>
      <c r="C93" s="3">
        <v>4</v>
      </c>
      <c r="D93" s="3">
        <v>2</v>
      </c>
      <c r="E93" s="3">
        <v>12</v>
      </c>
      <c r="F93" s="3">
        <v>37</v>
      </c>
      <c r="G93" s="3">
        <f>PRODUCT(C93:F93)</f>
        <v>3552</v>
      </c>
    </row>
    <row r="94" spans="1:7" ht="13.8" x14ac:dyDescent="0.25">
      <c r="A94" s="3">
        <v>90</v>
      </c>
      <c r="B94" s="5" t="s">
        <v>91</v>
      </c>
      <c r="C94" s="3">
        <v>220</v>
      </c>
      <c r="D94" s="3">
        <v>1</v>
      </c>
      <c r="E94" s="3">
        <v>12</v>
      </c>
      <c r="F94" s="3">
        <v>12</v>
      </c>
      <c r="G94" s="3">
        <f>PRODUCT(C94:F94)</f>
        <v>31680</v>
      </c>
    </row>
    <row r="95" spans="1:7" ht="13.8" x14ac:dyDescent="0.25">
      <c r="A95" s="3">
        <v>91</v>
      </c>
      <c r="B95" s="5" t="s">
        <v>92</v>
      </c>
      <c r="C95" s="3">
        <v>500</v>
      </c>
      <c r="D95" s="3">
        <v>1</v>
      </c>
      <c r="E95" s="3">
        <v>6</v>
      </c>
      <c r="F95" s="3">
        <v>1</v>
      </c>
      <c r="G95" s="3">
        <f>PRODUCT(C95:F95)</f>
        <v>3000</v>
      </c>
    </row>
    <row r="96" spans="1:7" ht="13.8" x14ac:dyDescent="0.25">
      <c r="A96" s="3">
        <v>92</v>
      </c>
      <c r="B96" s="5" t="s">
        <v>93</v>
      </c>
      <c r="C96" s="3">
        <v>55</v>
      </c>
      <c r="D96" s="3">
        <v>1</v>
      </c>
      <c r="E96" s="3">
        <v>6</v>
      </c>
      <c r="F96" s="3"/>
      <c r="G96" s="3">
        <f>PRODUCT(C96,D96,E96)</f>
        <v>330</v>
      </c>
    </row>
    <row r="97" spans="1:7" ht="13.8" x14ac:dyDescent="0.25">
      <c r="A97" s="3">
        <v>93</v>
      </c>
      <c r="B97" s="5" t="s">
        <v>94</v>
      </c>
      <c r="C97" s="3">
        <v>20</v>
      </c>
      <c r="D97" s="3">
        <v>4</v>
      </c>
      <c r="E97" s="3">
        <v>12</v>
      </c>
      <c r="F97" s="3"/>
      <c r="G97" s="3">
        <f>PRODUCT(C97,D97,E97)</f>
        <v>960</v>
      </c>
    </row>
    <row r="98" spans="1:7" ht="13.8" x14ac:dyDescent="0.25">
      <c r="A98" s="3">
        <v>94</v>
      </c>
      <c r="B98" s="5" t="s">
        <v>95</v>
      </c>
      <c r="C98" s="3">
        <v>12</v>
      </c>
      <c r="D98" s="3">
        <v>3</v>
      </c>
      <c r="E98" s="3">
        <v>6</v>
      </c>
      <c r="F98" s="3"/>
      <c r="G98" s="3">
        <f>PRODUCT(C98,D98,E98)</f>
        <v>216</v>
      </c>
    </row>
    <row r="99" spans="1:7" ht="13.8" x14ac:dyDescent="0.25">
      <c r="A99" s="3">
        <v>95</v>
      </c>
      <c r="B99" s="5" t="s">
        <v>96</v>
      </c>
      <c r="C99" s="3">
        <v>6</v>
      </c>
      <c r="D99" s="3">
        <v>1</v>
      </c>
      <c r="E99" s="3">
        <v>6</v>
      </c>
      <c r="F99" s="3"/>
      <c r="G99" s="3">
        <f>PRODUCT(C99,D99,E99)</f>
        <v>36</v>
      </c>
    </row>
    <row r="100" spans="1:7" ht="13.8" x14ac:dyDescent="0.25">
      <c r="A100" s="3">
        <v>96</v>
      </c>
      <c r="B100" s="5" t="s">
        <v>97</v>
      </c>
      <c r="C100" s="3">
        <v>120</v>
      </c>
      <c r="D100" s="3">
        <v>1</v>
      </c>
      <c r="E100" s="3">
        <v>4</v>
      </c>
      <c r="F100" s="3"/>
      <c r="G100" s="3">
        <f>PRODUCT(C100,D100,E100)</f>
        <v>480</v>
      </c>
    </row>
    <row r="101" spans="1:7" ht="13.8" x14ac:dyDescent="0.25">
      <c r="A101" s="3">
        <v>97</v>
      </c>
      <c r="B101" s="5" t="s">
        <v>98</v>
      </c>
      <c r="C101" s="3">
        <v>32</v>
      </c>
      <c r="D101" s="3">
        <v>1</v>
      </c>
      <c r="E101" s="3"/>
      <c r="F101" s="3">
        <v>50</v>
      </c>
      <c r="G101" s="3">
        <f>PRODUCT(C101,D101,F101)</f>
        <v>1600</v>
      </c>
    </row>
    <row r="102" spans="1:7" ht="13.8" x14ac:dyDescent="0.25">
      <c r="A102" s="3">
        <v>98</v>
      </c>
      <c r="B102" s="5" t="s">
        <v>99</v>
      </c>
      <c r="C102" s="3">
        <v>23</v>
      </c>
      <c r="D102" s="3">
        <v>3</v>
      </c>
      <c r="E102" s="3">
        <v>12</v>
      </c>
      <c r="F102" s="3">
        <v>3</v>
      </c>
      <c r="G102" s="3">
        <f>PRODUCT(C102:F102)</f>
        <v>2484</v>
      </c>
    </row>
    <row r="103" spans="1:7" ht="13.8" x14ac:dyDescent="0.25">
      <c r="A103" s="3">
        <v>99</v>
      </c>
      <c r="B103" s="5" t="s">
        <v>100</v>
      </c>
      <c r="C103" s="3">
        <v>25</v>
      </c>
      <c r="D103" s="3">
        <v>1</v>
      </c>
      <c r="E103" s="3"/>
      <c r="F103" s="3">
        <v>15</v>
      </c>
      <c r="G103" s="3">
        <f>PRODUCT(C103,D103,F103)</f>
        <v>375</v>
      </c>
    </row>
    <row r="104" spans="1:7" ht="13.8" x14ac:dyDescent="0.25">
      <c r="A104" s="3">
        <v>100</v>
      </c>
      <c r="B104" s="5" t="s">
        <v>101</v>
      </c>
      <c r="C104" s="3">
        <v>30</v>
      </c>
      <c r="D104" s="3">
        <v>1</v>
      </c>
      <c r="E104" s="3">
        <v>6</v>
      </c>
      <c r="F104" s="3"/>
      <c r="G104" s="3">
        <f>PRODUCT(C104,D104,E104)</f>
        <v>180</v>
      </c>
    </row>
    <row r="105" spans="1:7" ht="13.8" x14ac:dyDescent="0.25">
      <c r="A105" s="3">
        <v>101</v>
      </c>
      <c r="B105" s="5" t="s">
        <v>102</v>
      </c>
      <c r="C105" s="3">
        <v>22</v>
      </c>
      <c r="D105" s="3">
        <v>3</v>
      </c>
      <c r="E105" s="3"/>
      <c r="F105" s="3">
        <v>3</v>
      </c>
      <c r="G105" s="3">
        <f>PRODUCT(C105,D105,F105)</f>
        <v>198</v>
      </c>
    </row>
    <row r="106" spans="1:7" ht="13.8" x14ac:dyDescent="0.25">
      <c r="A106" s="3">
        <v>102</v>
      </c>
      <c r="B106" s="5" t="s">
        <v>103</v>
      </c>
      <c r="C106" s="3">
        <v>350</v>
      </c>
      <c r="D106" s="3">
        <v>1</v>
      </c>
      <c r="E106" s="3">
        <v>6</v>
      </c>
      <c r="F106" s="3">
        <v>1</v>
      </c>
      <c r="G106" s="3">
        <f>PRODUCT(C106:F106)</f>
        <v>2100</v>
      </c>
    </row>
    <row r="107" spans="1:7" ht="13.8" x14ac:dyDescent="0.25">
      <c r="A107" s="3">
        <v>103</v>
      </c>
      <c r="B107" s="5" t="s">
        <v>104</v>
      </c>
      <c r="C107" s="3">
        <v>30</v>
      </c>
      <c r="D107" s="3">
        <v>1</v>
      </c>
      <c r="E107" s="3">
        <v>12</v>
      </c>
      <c r="F107" s="3"/>
      <c r="G107" s="3">
        <f>PRODUCT(C107,D107,E107)</f>
        <v>360</v>
      </c>
    </row>
    <row r="108" spans="1:7" ht="13.8" x14ac:dyDescent="0.25">
      <c r="A108" s="3">
        <v>104</v>
      </c>
      <c r="B108" s="5" t="s">
        <v>105</v>
      </c>
      <c r="C108" s="3">
        <v>30</v>
      </c>
      <c r="D108" s="3">
        <v>2</v>
      </c>
      <c r="E108" s="3">
        <v>4</v>
      </c>
      <c r="F108" s="3"/>
      <c r="G108" s="3">
        <f>PRODUCT(C108,D108,E108)</f>
        <v>240</v>
      </c>
    </row>
    <row r="109" spans="1:7" ht="13.8" x14ac:dyDescent="0.25">
      <c r="A109" s="3">
        <v>105</v>
      </c>
      <c r="B109" s="5" t="s">
        <v>106</v>
      </c>
      <c r="C109" s="3"/>
      <c r="D109" s="3"/>
      <c r="E109" s="3"/>
      <c r="F109" s="3"/>
      <c r="G109" s="3">
        <v>1600000</v>
      </c>
    </row>
    <row r="110" spans="1:7" ht="13.8" x14ac:dyDescent="0.25">
      <c r="A110" s="3">
        <v>106</v>
      </c>
      <c r="B110" s="5" t="s">
        <v>107</v>
      </c>
      <c r="C110" s="3"/>
      <c r="D110" s="3"/>
      <c r="E110" s="3"/>
      <c r="F110" s="3"/>
      <c r="G110" s="3">
        <v>45619</v>
      </c>
    </row>
    <row r="111" spans="1:7" ht="13.8" x14ac:dyDescent="0.25">
      <c r="A111" s="3"/>
      <c r="B111" s="5" t="s">
        <v>108</v>
      </c>
      <c r="C111" s="3"/>
      <c r="D111" s="3"/>
      <c r="E111" s="3"/>
      <c r="F111" s="3"/>
      <c r="G111" s="3">
        <f>SUM(G6:G110)</f>
        <v>2814050</v>
      </c>
    </row>
    <row r="112" spans="1:7" ht="13.8" x14ac:dyDescent="0.25">
      <c r="A112" s="6"/>
      <c r="B112" s="7"/>
      <c r="C112" s="6"/>
      <c r="D112" s="6"/>
      <c r="E112" s="6"/>
      <c r="F112" s="6"/>
      <c r="G112" s="6"/>
    </row>
    <row r="113" spans="1:7" ht="13.8" x14ac:dyDescent="0.25">
      <c r="A113" s="6"/>
      <c r="B113" s="1" t="s">
        <v>109</v>
      </c>
      <c r="C113" s="8"/>
      <c r="D113" s="8"/>
      <c r="E113" s="6"/>
      <c r="F113" s="6"/>
      <c r="G113" s="6"/>
    </row>
    <row r="114" spans="1:7" ht="15" customHeight="1" x14ac:dyDescent="0.25">
      <c r="A114" s="6"/>
      <c r="B114" s="1" t="s">
        <v>110</v>
      </c>
      <c r="C114" s="8"/>
      <c r="D114" s="8"/>
      <c r="E114" s="6"/>
      <c r="F114" s="6"/>
      <c r="G114" s="6"/>
    </row>
    <row r="115" spans="1:7" ht="27.6" x14ac:dyDescent="0.25">
      <c r="A115" s="4">
        <v>1</v>
      </c>
      <c r="B115" s="9" t="s">
        <v>111</v>
      </c>
      <c r="C115" s="9"/>
      <c r="D115" s="9"/>
      <c r="E115" s="9"/>
      <c r="F115" s="9"/>
      <c r="G115" s="9">
        <v>302000</v>
      </c>
    </row>
    <row r="116" spans="1:7" ht="13.8" x14ac:dyDescent="0.25">
      <c r="A116" s="6"/>
      <c r="B116" s="7"/>
      <c r="C116" s="6"/>
      <c r="D116" s="6"/>
      <c r="E116" s="6"/>
      <c r="F116" s="6"/>
      <c r="G116" s="6"/>
    </row>
    <row r="117" spans="1:7" ht="13.8" x14ac:dyDescent="0.25">
      <c r="A117" s="6"/>
      <c r="B117" s="1" t="s">
        <v>112</v>
      </c>
      <c r="C117" s="8"/>
      <c r="D117" s="8"/>
      <c r="E117" s="8"/>
      <c r="F117" s="6"/>
      <c r="G117" s="6"/>
    </row>
    <row r="118" spans="1:7" ht="13.8" x14ac:dyDescent="0.25">
      <c r="A118" s="6"/>
      <c r="B118" s="1" t="s">
        <v>110</v>
      </c>
      <c r="C118" s="8"/>
      <c r="D118" s="8"/>
      <c r="E118" s="8"/>
      <c r="F118" s="6"/>
      <c r="G118" s="6"/>
    </row>
    <row r="119" spans="1:7" ht="27.6" x14ac:dyDescent="0.25">
      <c r="A119" s="10">
        <v>1</v>
      </c>
      <c r="B119" s="9" t="s">
        <v>113</v>
      </c>
      <c r="C119" s="3"/>
      <c r="D119" s="5"/>
      <c r="E119" s="3"/>
      <c r="F119" s="3"/>
      <c r="G119" s="3">
        <v>80000</v>
      </c>
    </row>
    <row r="120" spans="1:7" ht="13.8" x14ac:dyDescent="0.25">
      <c r="A120" s="6"/>
      <c r="B120" s="7"/>
      <c r="C120" s="6"/>
      <c r="D120" s="7"/>
      <c r="E120" s="6"/>
      <c r="F120" s="6"/>
      <c r="G120" s="6"/>
    </row>
    <row r="121" spans="1:7" ht="31.5" customHeight="1" x14ac:dyDescent="0.25">
      <c r="A121" s="7"/>
      <c r="B121" s="1" t="s">
        <v>114</v>
      </c>
      <c r="C121" s="7"/>
      <c r="D121" s="7"/>
      <c r="E121" s="7"/>
      <c r="F121" s="7"/>
      <c r="G121" s="6"/>
    </row>
    <row r="122" spans="1:7" ht="13.8" x14ac:dyDescent="0.25">
      <c r="A122" s="7"/>
      <c r="B122" s="1" t="s">
        <v>110</v>
      </c>
      <c r="C122" s="7"/>
      <c r="D122" s="7"/>
      <c r="E122" s="7"/>
      <c r="F122" s="7"/>
      <c r="G122" s="6"/>
    </row>
    <row r="123" spans="1:7" ht="27.6" x14ac:dyDescent="0.25">
      <c r="A123" s="11" t="s">
        <v>3</v>
      </c>
      <c r="B123" s="11" t="s">
        <v>115</v>
      </c>
      <c r="C123" s="12" t="s">
        <v>116</v>
      </c>
      <c r="D123" s="11" t="s">
        <v>117</v>
      </c>
      <c r="E123" s="11" t="s">
        <v>5</v>
      </c>
      <c r="F123" s="12" t="s">
        <v>9</v>
      </c>
      <c r="G123" s="6"/>
    </row>
    <row r="124" spans="1:7" ht="13.8" x14ac:dyDescent="0.25">
      <c r="A124" s="11"/>
      <c r="B124" s="11" t="s">
        <v>118</v>
      </c>
      <c r="C124" s="12"/>
      <c r="D124" s="11"/>
      <c r="E124" s="11"/>
      <c r="F124" s="12"/>
      <c r="G124" s="6"/>
    </row>
    <row r="125" spans="1:7" ht="13.8" x14ac:dyDescent="0.25">
      <c r="A125" s="13">
        <v>1</v>
      </c>
      <c r="B125" s="14" t="s">
        <v>119</v>
      </c>
      <c r="C125" s="15">
        <v>36000</v>
      </c>
      <c r="D125" s="11">
        <v>14.26</v>
      </c>
      <c r="E125" s="11">
        <v>18</v>
      </c>
      <c r="F125" s="13">
        <f>PRODUCT(C125:E125)/100</f>
        <v>92404.800000000003</v>
      </c>
      <c r="G125" s="6"/>
    </row>
    <row r="126" spans="1:7" ht="13.8" x14ac:dyDescent="0.25">
      <c r="A126" s="13">
        <v>2</v>
      </c>
      <c r="B126" s="14" t="s">
        <v>120</v>
      </c>
      <c r="C126" s="15">
        <v>36000</v>
      </c>
      <c r="D126" s="11">
        <v>12.65</v>
      </c>
      <c r="E126" s="11">
        <v>18</v>
      </c>
      <c r="F126" s="13">
        <f t="shared" ref="F126:F134" si="6">PRODUCT(C126,D126,E126)/100</f>
        <v>81972</v>
      </c>
      <c r="G126" s="6"/>
    </row>
    <row r="127" spans="1:7" ht="13.8" x14ac:dyDescent="0.25">
      <c r="A127" s="13">
        <v>3</v>
      </c>
      <c r="B127" s="14" t="s">
        <v>121</v>
      </c>
      <c r="C127" s="15">
        <v>36000</v>
      </c>
      <c r="D127" s="11">
        <v>14.78</v>
      </c>
      <c r="E127" s="11">
        <v>18</v>
      </c>
      <c r="F127" s="13">
        <f t="shared" si="6"/>
        <v>95774.399999999994</v>
      </c>
      <c r="G127" s="6"/>
    </row>
    <row r="128" spans="1:7" ht="13.8" x14ac:dyDescent="0.25">
      <c r="A128" s="13">
        <v>4</v>
      </c>
      <c r="B128" s="14" t="s">
        <v>122</v>
      </c>
      <c r="C128" s="15">
        <v>36000</v>
      </c>
      <c r="D128" s="11">
        <v>10.51</v>
      </c>
      <c r="E128" s="11">
        <v>18</v>
      </c>
      <c r="F128" s="13">
        <f t="shared" si="6"/>
        <v>68104.800000000003</v>
      </c>
      <c r="G128" s="6"/>
    </row>
    <row r="129" spans="1:7" ht="13.8" x14ac:dyDescent="0.25">
      <c r="A129" s="13">
        <v>5</v>
      </c>
      <c r="B129" s="14" t="s">
        <v>123</v>
      </c>
      <c r="C129" s="15">
        <v>24000</v>
      </c>
      <c r="D129" s="11">
        <v>13.6</v>
      </c>
      <c r="E129" s="11">
        <v>18</v>
      </c>
      <c r="F129" s="13">
        <f t="shared" si="6"/>
        <v>58752</v>
      </c>
      <c r="G129" s="6"/>
    </row>
    <row r="130" spans="1:7" ht="13.8" x14ac:dyDescent="0.25">
      <c r="A130" s="13">
        <v>6</v>
      </c>
      <c r="B130" s="14" t="s">
        <v>124</v>
      </c>
      <c r="C130" s="15">
        <v>24000</v>
      </c>
      <c r="D130" s="11">
        <v>14.78</v>
      </c>
      <c r="E130" s="11">
        <v>18</v>
      </c>
      <c r="F130" s="13">
        <f t="shared" si="6"/>
        <v>63849.599999999999</v>
      </c>
      <c r="G130" s="6"/>
    </row>
    <row r="131" spans="1:7" ht="13.8" x14ac:dyDescent="0.25">
      <c r="A131" s="13">
        <v>7</v>
      </c>
      <c r="B131" s="14" t="s">
        <v>121</v>
      </c>
      <c r="C131" s="15">
        <v>24000</v>
      </c>
      <c r="D131" s="11">
        <v>15.37</v>
      </c>
      <c r="E131" s="11">
        <v>18</v>
      </c>
      <c r="F131" s="13">
        <f t="shared" si="6"/>
        <v>66398.399999999994</v>
      </c>
      <c r="G131" s="7"/>
    </row>
    <row r="132" spans="1:7" ht="13.8" x14ac:dyDescent="0.25">
      <c r="A132" s="13">
        <v>8</v>
      </c>
      <c r="B132" s="14" t="s">
        <v>125</v>
      </c>
      <c r="C132" s="15">
        <v>24000</v>
      </c>
      <c r="D132" s="11">
        <v>16.59</v>
      </c>
      <c r="E132" s="11">
        <v>18</v>
      </c>
      <c r="F132" s="13">
        <f t="shared" si="6"/>
        <v>71668.800000000003</v>
      </c>
      <c r="G132" s="7"/>
    </row>
    <row r="133" spans="1:7" ht="13.8" x14ac:dyDescent="0.25">
      <c r="A133" s="13">
        <v>9</v>
      </c>
      <c r="B133" s="14" t="s">
        <v>126</v>
      </c>
      <c r="C133" s="15">
        <v>12000</v>
      </c>
      <c r="D133" s="11">
        <v>13.6</v>
      </c>
      <c r="E133" s="11">
        <v>18</v>
      </c>
      <c r="F133" s="13">
        <f t="shared" si="6"/>
        <v>29376</v>
      </c>
      <c r="G133" s="7"/>
    </row>
    <row r="134" spans="1:7" ht="13.8" x14ac:dyDescent="0.25">
      <c r="A134" s="16">
        <v>10</v>
      </c>
      <c r="B134" s="17" t="s">
        <v>125</v>
      </c>
      <c r="C134" s="18">
        <v>24000</v>
      </c>
      <c r="D134" s="3">
        <v>15.37</v>
      </c>
      <c r="E134" s="19">
        <v>18</v>
      </c>
      <c r="F134" s="20">
        <f t="shared" si="6"/>
        <v>66398.399999999994</v>
      </c>
      <c r="G134" s="7"/>
    </row>
    <row r="135" spans="1:7" ht="13.8" x14ac:dyDescent="0.25">
      <c r="A135" s="16"/>
      <c r="B135" s="21" t="s">
        <v>127</v>
      </c>
      <c r="C135" s="18"/>
      <c r="D135" s="3"/>
      <c r="E135" s="19"/>
      <c r="F135" s="20"/>
      <c r="G135" s="7"/>
    </row>
    <row r="136" spans="1:7" ht="13.8" x14ac:dyDescent="0.25">
      <c r="A136" s="16">
        <v>1</v>
      </c>
      <c r="B136" s="17" t="s">
        <v>119</v>
      </c>
      <c r="C136" s="18">
        <v>36000</v>
      </c>
      <c r="D136" s="3"/>
      <c r="E136" s="19"/>
      <c r="F136" s="20">
        <v>7500</v>
      </c>
      <c r="G136" s="7"/>
    </row>
    <row r="137" spans="1:7" ht="13.8" x14ac:dyDescent="0.25">
      <c r="A137" s="16">
        <v>2</v>
      </c>
      <c r="B137" s="14" t="s">
        <v>120</v>
      </c>
      <c r="C137" s="15">
        <v>36000</v>
      </c>
      <c r="D137" s="3"/>
      <c r="E137" s="19"/>
      <c r="F137" s="20">
        <v>7500</v>
      </c>
      <c r="G137" s="7"/>
    </row>
    <row r="138" spans="1:7" ht="13.8" x14ac:dyDescent="0.25">
      <c r="A138" s="16">
        <v>3</v>
      </c>
      <c r="B138" s="14" t="s">
        <v>121</v>
      </c>
      <c r="C138" s="15">
        <v>36000</v>
      </c>
      <c r="D138" s="3"/>
      <c r="E138" s="19"/>
      <c r="F138" s="20">
        <v>7500</v>
      </c>
      <c r="G138" s="7"/>
    </row>
    <row r="139" spans="1:7" ht="13.8" x14ac:dyDescent="0.25">
      <c r="A139" s="16">
        <v>4</v>
      </c>
      <c r="B139" s="14" t="s">
        <v>122</v>
      </c>
      <c r="C139" s="15">
        <v>36000</v>
      </c>
      <c r="D139" s="3"/>
      <c r="E139" s="19"/>
      <c r="F139" s="20">
        <v>5500</v>
      </c>
      <c r="G139" s="7"/>
    </row>
    <row r="140" spans="1:7" ht="13.8" x14ac:dyDescent="0.25">
      <c r="A140" s="16">
        <v>5</v>
      </c>
      <c r="B140" s="14" t="s">
        <v>123</v>
      </c>
      <c r="C140" s="15">
        <v>24000</v>
      </c>
      <c r="D140" s="3"/>
      <c r="E140" s="19"/>
      <c r="F140" s="20">
        <v>5500</v>
      </c>
      <c r="G140" s="7"/>
    </row>
    <row r="141" spans="1:7" ht="13.8" x14ac:dyDescent="0.25">
      <c r="A141" s="16">
        <v>6</v>
      </c>
      <c r="B141" s="14" t="s">
        <v>124</v>
      </c>
      <c r="C141" s="15">
        <v>24000</v>
      </c>
      <c r="D141" s="3"/>
      <c r="E141" s="19"/>
      <c r="F141" s="20">
        <v>6000</v>
      </c>
      <c r="G141" s="7"/>
    </row>
    <row r="142" spans="1:7" ht="13.8" x14ac:dyDescent="0.25">
      <c r="A142" s="16">
        <v>7</v>
      </c>
      <c r="B142" s="14" t="s">
        <v>121</v>
      </c>
      <c r="C142" s="15">
        <v>24000</v>
      </c>
      <c r="D142" s="3"/>
      <c r="E142" s="19"/>
      <c r="F142" s="20">
        <v>6000</v>
      </c>
      <c r="G142" s="7"/>
    </row>
    <row r="143" spans="1:7" ht="13.8" x14ac:dyDescent="0.25">
      <c r="A143" s="16">
        <v>8</v>
      </c>
      <c r="B143" s="14" t="s">
        <v>125</v>
      </c>
      <c r="C143" s="15">
        <v>24000</v>
      </c>
      <c r="D143" s="3"/>
      <c r="E143" s="19"/>
      <c r="F143" s="20">
        <v>6000</v>
      </c>
      <c r="G143" s="7"/>
    </row>
    <row r="144" spans="1:7" ht="13.8" x14ac:dyDescent="0.25">
      <c r="A144" s="16">
        <v>9</v>
      </c>
      <c r="B144" s="14" t="s">
        <v>126</v>
      </c>
      <c r="C144" s="15">
        <v>12000</v>
      </c>
      <c r="D144" s="3"/>
      <c r="E144" s="19"/>
      <c r="F144" s="20">
        <v>3000</v>
      </c>
      <c r="G144" s="7"/>
    </row>
    <row r="145" spans="1:11" ht="13.8" x14ac:dyDescent="0.25">
      <c r="A145" s="16">
        <v>10</v>
      </c>
      <c r="B145" s="17" t="s">
        <v>125</v>
      </c>
      <c r="C145" s="18">
        <v>24000</v>
      </c>
      <c r="D145" s="3"/>
      <c r="E145" s="19"/>
      <c r="F145" s="20">
        <v>6000</v>
      </c>
      <c r="G145" s="7"/>
    </row>
    <row r="146" spans="1:11" ht="13.8" x14ac:dyDescent="0.25">
      <c r="A146" s="5"/>
      <c r="B146" s="5" t="s">
        <v>128</v>
      </c>
      <c r="C146" s="5"/>
      <c r="D146" s="5"/>
      <c r="E146" s="5"/>
      <c r="F146" s="20">
        <f>SUM(F125:F145)</f>
        <v>755199.2</v>
      </c>
      <c r="G146" s="7"/>
    </row>
    <row r="147" spans="1:11" ht="13.8" x14ac:dyDescent="0.25">
      <c r="A147" s="22"/>
      <c r="B147" s="22"/>
      <c r="C147" s="22"/>
      <c r="D147" s="22"/>
      <c r="E147" s="22"/>
      <c r="F147" s="23"/>
      <c r="G147" s="7"/>
    </row>
    <row r="148" spans="1:11" ht="13.8" x14ac:dyDescent="0.25">
      <c r="A148" s="22"/>
      <c r="B148" s="22" t="s">
        <v>129</v>
      </c>
      <c r="C148" s="22"/>
      <c r="D148" s="22"/>
      <c r="E148" s="22"/>
      <c r="F148" s="23">
        <f>SUM(G111,G115,G119,F146)</f>
        <v>3951249.2</v>
      </c>
      <c r="G148" s="7"/>
    </row>
    <row r="149" spans="1:11" ht="13.8" x14ac:dyDescent="0.25">
      <c r="A149" s="7"/>
      <c r="B149" s="7"/>
      <c r="C149" s="7"/>
      <c r="D149" s="7"/>
      <c r="E149" s="7"/>
      <c r="F149" s="7"/>
      <c r="G149" s="7"/>
    </row>
    <row r="150" spans="1:11" ht="13.8" x14ac:dyDescent="0.25">
      <c r="A150" s="7" t="s">
        <v>130</v>
      </c>
      <c r="B150" s="7"/>
      <c r="C150" s="7"/>
      <c r="D150" s="7"/>
      <c r="E150" s="7"/>
      <c r="F150" s="7"/>
      <c r="G150" s="7"/>
      <c r="I150" s="24"/>
    </row>
    <row r="151" spans="1:11" ht="13.8" x14ac:dyDescent="0.25">
      <c r="A151" s="7"/>
      <c r="B151" s="7"/>
      <c r="C151" s="7"/>
      <c r="D151" s="7"/>
      <c r="E151" s="7"/>
      <c r="F151" s="7"/>
      <c r="G151" s="7"/>
      <c r="I151" s="24"/>
    </row>
    <row r="152" spans="1:11" ht="15.6" x14ac:dyDescent="0.3">
      <c r="B152" s="25" t="s">
        <v>0</v>
      </c>
      <c r="C152" s="26"/>
      <c r="D152" s="25"/>
      <c r="E152" s="25"/>
      <c r="I152" s="7"/>
      <c r="J152" s="27"/>
      <c r="K152" s="27"/>
    </row>
    <row r="153" spans="1:11" ht="13.8" x14ac:dyDescent="0.25">
      <c r="B153" s="1" t="s">
        <v>131</v>
      </c>
      <c r="C153" s="1"/>
      <c r="D153" s="2"/>
      <c r="E153" s="2"/>
      <c r="I153" s="7"/>
      <c r="J153" s="27"/>
      <c r="K153" s="27"/>
    </row>
    <row r="154" spans="1:11" ht="13.8" x14ac:dyDescent="0.25">
      <c r="A154" s="2"/>
      <c r="B154" s="1" t="s">
        <v>132</v>
      </c>
      <c r="C154" s="1"/>
      <c r="D154" s="1"/>
      <c r="E154" s="1"/>
      <c r="F154" s="2"/>
      <c r="G154" s="2"/>
      <c r="H154" s="2"/>
      <c r="I154" s="7"/>
      <c r="J154" s="27"/>
      <c r="K154" s="27"/>
    </row>
    <row r="155" spans="1:11" ht="13.8" x14ac:dyDescent="0.25">
      <c r="A155" s="2"/>
      <c r="B155" s="1" t="s">
        <v>110</v>
      </c>
      <c r="C155" s="2"/>
      <c r="D155" s="2"/>
      <c r="E155" s="2"/>
      <c r="F155" s="2"/>
      <c r="G155" s="2"/>
      <c r="H155" s="2"/>
      <c r="I155" s="7"/>
      <c r="J155" s="27"/>
      <c r="K155" s="27"/>
    </row>
    <row r="156" spans="1:11" ht="13.8" x14ac:dyDescent="0.25">
      <c r="B156" s="7" t="s">
        <v>133</v>
      </c>
      <c r="I156" s="7"/>
      <c r="J156" s="27"/>
      <c r="K156" s="27"/>
    </row>
    <row r="157" spans="1:11" ht="13.8" x14ac:dyDescent="0.25">
      <c r="A157" s="28">
        <v>1</v>
      </c>
      <c r="B157" s="5" t="s">
        <v>134</v>
      </c>
      <c r="C157" s="28">
        <v>16</v>
      </c>
      <c r="D157" s="28">
        <v>12</v>
      </c>
      <c r="E157" s="28">
        <v>430</v>
      </c>
      <c r="F157" s="28">
        <f>PRODUCT(C157:E157)</f>
        <v>82560</v>
      </c>
      <c r="I157" s="7"/>
      <c r="J157" s="27"/>
      <c r="K157" s="27"/>
    </row>
    <row r="158" spans="1:11" ht="13.8" x14ac:dyDescent="0.25">
      <c r="A158" s="28">
        <v>2</v>
      </c>
      <c r="B158" s="5" t="s">
        <v>134</v>
      </c>
      <c r="C158" s="28">
        <v>9</v>
      </c>
      <c r="D158" s="28">
        <v>12</v>
      </c>
      <c r="E158" s="28">
        <v>687</v>
      </c>
      <c r="F158" s="28">
        <f>PRODUCT(C158:E158)</f>
        <v>74196</v>
      </c>
      <c r="I158" s="7"/>
      <c r="J158" s="27"/>
      <c r="K158" s="27"/>
    </row>
    <row r="159" spans="1:11" ht="13.8" x14ac:dyDescent="0.25">
      <c r="A159" s="28">
        <v>3</v>
      </c>
      <c r="B159" s="5" t="s">
        <v>135</v>
      </c>
      <c r="C159" s="28">
        <v>1</v>
      </c>
      <c r="D159" s="28">
        <v>12</v>
      </c>
      <c r="E159" s="28">
        <v>14300</v>
      </c>
      <c r="F159" s="28">
        <f>PRODUCT(C159:E159)</f>
        <v>171600</v>
      </c>
      <c r="I159" s="7"/>
      <c r="J159" s="27"/>
      <c r="K159" s="27"/>
    </row>
    <row r="160" spans="1:11" ht="13.8" x14ac:dyDescent="0.25">
      <c r="A160" s="28">
        <v>4</v>
      </c>
      <c r="B160" s="5" t="s">
        <v>136</v>
      </c>
      <c r="C160" s="28">
        <v>4</v>
      </c>
      <c r="D160" s="28">
        <v>12</v>
      </c>
      <c r="E160" s="28">
        <v>1050</v>
      </c>
      <c r="F160" s="28">
        <f>PRODUCT(C160:E160)</f>
        <v>50400</v>
      </c>
      <c r="I160" s="7"/>
      <c r="J160" s="27"/>
      <c r="K160" s="27"/>
    </row>
    <row r="161" spans="1:11" ht="13.8" x14ac:dyDescent="0.25">
      <c r="A161" s="28"/>
      <c r="B161" s="5" t="s">
        <v>137</v>
      </c>
      <c r="C161" s="28"/>
      <c r="D161" s="28"/>
      <c r="E161" s="28"/>
      <c r="F161" s="28">
        <f>SUM(F157:F160)</f>
        <v>378756</v>
      </c>
      <c r="I161" s="7"/>
      <c r="J161" s="27"/>
      <c r="K161" s="27"/>
    </row>
    <row r="162" spans="1:11" ht="13.8" x14ac:dyDescent="0.25">
      <c r="I162" s="7"/>
      <c r="J162" s="27"/>
      <c r="K162" s="27"/>
    </row>
    <row r="163" spans="1:11" ht="13.8" x14ac:dyDescent="0.25">
      <c r="B163" s="7" t="s">
        <v>138</v>
      </c>
      <c r="I163" s="7"/>
      <c r="J163" s="27"/>
      <c r="K163" s="27"/>
    </row>
    <row r="164" spans="1:11" ht="13.8" x14ac:dyDescent="0.25">
      <c r="A164" s="28">
        <v>1</v>
      </c>
      <c r="B164" s="5" t="s">
        <v>134</v>
      </c>
      <c r="C164" s="28">
        <v>6</v>
      </c>
      <c r="D164" s="28">
        <v>12</v>
      </c>
      <c r="E164" s="28">
        <v>430</v>
      </c>
      <c r="F164" s="28">
        <f>PRODUCT(C164:E164)</f>
        <v>30960</v>
      </c>
      <c r="I164" s="7"/>
      <c r="J164" s="27"/>
      <c r="K164" s="27"/>
    </row>
    <row r="165" spans="1:11" ht="13.8" x14ac:dyDescent="0.25">
      <c r="A165" s="28">
        <v>2</v>
      </c>
      <c r="B165" s="5" t="s">
        <v>139</v>
      </c>
      <c r="C165" s="28">
        <v>2</v>
      </c>
      <c r="D165" s="28">
        <v>12</v>
      </c>
      <c r="E165" s="28">
        <v>74</v>
      </c>
      <c r="F165" s="28">
        <f>PRODUCT(C165:E165)</f>
        <v>1776</v>
      </c>
      <c r="I165" s="7"/>
      <c r="J165" s="27"/>
      <c r="K165" s="27"/>
    </row>
    <row r="166" spans="1:11" ht="13.8" x14ac:dyDescent="0.25">
      <c r="A166" s="28">
        <v>3</v>
      </c>
      <c r="B166" s="5" t="s">
        <v>135</v>
      </c>
      <c r="C166" s="28">
        <v>1</v>
      </c>
      <c r="D166" s="28">
        <v>12</v>
      </c>
      <c r="E166" s="28">
        <v>2050</v>
      </c>
      <c r="F166" s="28">
        <f>PRODUCT(C166:E166)</f>
        <v>24600</v>
      </c>
      <c r="I166" s="7"/>
      <c r="J166" s="27"/>
      <c r="K166" s="27"/>
    </row>
    <row r="167" spans="1:11" ht="13.8" x14ac:dyDescent="0.25">
      <c r="A167" s="28"/>
      <c r="B167" s="5" t="s">
        <v>137</v>
      </c>
      <c r="C167" s="28"/>
      <c r="D167" s="28"/>
      <c r="E167" s="28"/>
      <c r="F167" s="28">
        <f>SUM(F164:F166)</f>
        <v>57336</v>
      </c>
      <c r="I167" s="7"/>
      <c r="J167" s="27"/>
      <c r="K167" s="27"/>
    </row>
    <row r="168" spans="1:11" ht="13.8" x14ac:dyDescent="0.25">
      <c r="G168" s="7"/>
      <c r="I168" s="7"/>
      <c r="J168" s="27"/>
      <c r="K168" s="27"/>
    </row>
    <row r="169" spans="1:11" ht="13.8" x14ac:dyDescent="0.25">
      <c r="B169" s="7" t="s">
        <v>140</v>
      </c>
      <c r="G169" s="7"/>
      <c r="I169" s="7"/>
      <c r="J169" s="27"/>
      <c r="K169" s="27"/>
    </row>
    <row r="170" spans="1:11" ht="27.6" x14ac:dyDescent="0.25">
      <c r="A170" s="5">
        <v>1</v>
      </c>
      <c r="B170" s="9" t="s">
        <v>141</v>
      </c>
      <c r="C170" s="5">
        <v>1</v>
      </c>
      <c r="D170" s="5">
        <v>12</v>
      </c>
      <c r="E170" s="5">
        <v>500</v>
      </c>
      <c r="F170" s="5">
        <f>PRODUCT(C170:E170)</f>
        <v>6000</v>
      </c>
      <c r="G170" s="7"/>
      <c r="I170" s="7"/>
      <c r="J170" s="27"/>
      <c r="K170" s="27"/>
    </row>
    <row r="171" spans="1:11" ht="13.8" x14ac:dyDescent="0.25">
      <c r="A171" s="5"/>
      <c r="B171" s="5" t="s">
        <v>137</v>
      </c>
      <c r="C171" s="5"/>
      <c r="D171" s="5"/>
      <c r="E171" s="5"/>
      <c r="F171" s="5">
        <f>SUM(F170)</f>
        <v>6000</v>
      </c>
      <c r="G171" s="7"/>
      <c r="I171" s="7"/>
      <c r="J171" s="27"/>
      <c r="K171" s="27"/>
    </row>
    <row r="172" spans="1:11" ht="13.8" x14ac:dyDescent="0.25">
      <c r="A172" s="7"/>
      <c r="B172" s="7"/>
      <c r="C172" s="7"/>
      <c r="D172" s="7"/>
      <c r="E172" s="7"/>
      <c r="F172" s="7"/>
      <c r="G172" s="7"/>
      <c r="I172" s="7"/>
      <c r="J172" s="27"/>
      <c r="K172" s="27"/>
    </row>
    <row r="173" spans="1:11" ht="13.8" x14ac:dyDescent="0.25">
      <c r="A173" s="7"/>
      <c r="B173" s="7" t="s">
        <v>142</v>
      </c>
      <c r="C173" s="7"/>
      <c r="D173" s="7"/>
      <c r="E173" s="7"/>
      <c r="F173" s="7"/>
      <c r="G173" s="7"/>
      <c r="I173" s="7"/>
      <c r="J173" s="27"/>
      <c r="K173" s="27"/>
    </row>
    <row r="174" spans="1:11" ht="13.8" x14ac:dyDescent="0.25">
      <c r="A174" s="5">
        <v>1</v>
      </c>
      <c r="B174" s="5" t="s">
        <v>143</v>
      </c>
      <c r="C174" s="5">
        <v>1</v>
      </c>
      <c r="D174" s="5">
        <v>12</v>
      </c>
      <c r="E174" s="5">
        <v>1750</v>
      </c>
      <c r="F174" s="5">
        <f>PRODUCT(C174:E174)</f>
        <v>21000</v>
      </c>
      <c r="G174" s="7"/>
      <c r="I174" s="7"/>
      <c r="J174" s="27"/>
      <c r="K174" s="27"/>
    </row>
    <row r="175" spans="1:11" ht="13.8" x14ac:dyDescent="0.25">
      <c r="A175" s="5"/>
      <c r="B175" s="5" t="s">
        <v>137</v>
      </c>
      <c r="C175" s="5"/>
      <c r="D175" s="5"/>
      <c r="E175" s="5"/>
      <c r="F175" s="5">
        <f>SUM(F174)</f>
        <v>21000</v>
      </c>
      <c r="G175" s="7"/>
      <c r="I175" s="7"/>
      <c r="J175" s="27"/>
      <c r="K175" s="27"/>
    </row>
    <row r="176" spans="1:11" ht="13.8" x14ac:dyDescent="0.25">
      <c r="A176" s="22"/>
      <c r="B176" s="22"/>
      <c r="C176" s="22"/>
      <c r="D176" s="22"/>
      <c r="E176" s="22"/>
      <c r="F176" s="22"/>
      <c r="G176" s="7"/>
      <c r="I176" s="24"/>
    </row>
    <row r="177" spans="1:9" ht="13.8" x14ac:dyDescent="0.25">
      <c r="A177" s="7"/>
      <c r="B177" s="7" t="s">
        <v>144</v>
      </c>
      <c r="C177" s="7"/>
      <c r="D177" s="7"/>
      <c r="E177" s="7"/>
      <c r="F177" s="7"/>
      <c r="G177" s="7"/>
      <c r="I177" s="24"/>
    </row>
    <row r="178" spans="1:9" ht="27.6" x14ac:dyDescent="0.25">
      <c r="A178" s="3">
        <v>1</v>
      </c>
      <c r="B178" s="9" t="s">
        <v>145</v>
      </c>
      <c r="C178" s="5">
        <v>1</v>
      </c>
      <c r="D178" s="5">
        <v>12</v>
      </c>
      <c r="E178" s="5">
        <v>500</v>
      </c>
      <c r="F178" s="5">
        <f>PRODUCT(C178:E178)</f>
        <v>6000</v>
      </c>
      <c r="G178" s="7"/>
      <c r="I178" s="24"/>
    </row>
    <row r="179" spans="1:9" ht="13.8" x14ac:dyDescent="0.25">
      <c r="A179" s="5"/>
      <c r="B179" s="5" t="s">
        <v>137</v>
      </c>
      <c r="C179" s="5"/>
      <c r="D179" s="5"/>
      <c r="E179" s="5"/>
      <c r="F179" s="5">
        <f>SUM(F178)</f>
        <v>6000</v>
      </c>
      <c r="G179" s="7"/>
      <c r="I179" s="24"/>
    </row>
    <row r="180" spans="1:9" ht="13.8" x14ac:dyDescent="0.25">
      <c r="G180" s="7"/>
      <c r="I180" s="24"/>
    </row>
    <row r="181" spans="1:9" ht="13.8" x14ac:dyDescent="0.25">
      <c r="A181" s="22"/>
      <c r="B181" s="22" t="s">
        <v>146</v>
      </c>
      <c r="C181" s="22"/>
      <c r="D181" s="22"/>
      <c r="E181" s="22"/>
      <c r="F181" s="22">
        <f>SUM(F161,F167,F171,F175,F179)</f>
        <v>469092</v>
      </c>
      <c r="G181" s="7"/>
      <c r="I181" s="24"/>
    </row>
    <row r="182" spans="1:9" ht="13.8" x14ac:dyDescent="0.25">
      <c r="A182" s="7"/>
      <c r="B182" s="7"/>
      <c r="C182" s="7"/>
      <c r="D182" s="7"/>
      <c r="E182" s="7"/>
      <c r="F182" s="7"/>
      <c r="G182" s="7"/>
      <c r="I182" s="24"/>
    </row>
    <row r="183" spans="1:9" ht="13.8" x14ac:dyDescent="0.25">
      <c r="A183" s="6"/>
      <c r="B183" s="1" t="s">
        <v>147</v>
      </c>
      <c r="C183" s="1"/>
      <c r="D183" s="7"/>
      <c r="E183" s="7"/>
      <c r="F183" s="7"/>
      <c r="G183" s="7"/>
      <c r="I183" s="24"/>
    </row>
    <row r="184" spans="1:9" ht="13.8" x14ac:dyDescent="0.25">
      <c r="A184" s="6"/>
      <c r="B184" s="1" t="s">
        <v>110</v>
      </c>
      <c r="C184" s="1"/>
      <c r="D184" s="7"/>
      <c r="E184" s="7"/>
      <c r="F184" s="7"/>
      <c r="G184" s="7"/>
      <c r="I184" s="24"/>
    </row>
    <row r="185" spans="1:9" ht="14.1" customHeight="1" x14ac:dyDescent="0.25">
      <c r="A185" s="3">
        <v>1</v>
      </c>
      <c r="B185" s="220" t="s">
        <v>148</v>
      </c>
      <c r="C185" s="220"/>
      <c r="D185" s="5">
        <v>12</v>
      </c>
      <c r="E185" s="5">
        <v>3100</v>
      </c>
      <c r="F185" s="5">
        <f>PRODUCT(D185:E185)</f>
        <v>37200</v>
      </c>
      <c r="G185" s="7"/>
      <c r="I185" s="24"/>
    </row>
    <row r="186" spans="1:9" ht="13.8" x14ac:dyDescent="0.25">
      <c r="A186" s="3"/>
      <c r="B186" s="5" t="s">
        <v>137</v>
      </c>
      <c r="C186" s="5"/>
      <c r="D186" s="5"/>
      <c r="E186" s="5"/>
      <c r="F186" s="5">
        <f>SUM(F185)</f>
        <v>37200</v>
      </c>
      <c r="G186" s="7"/>
    </row>
    <row r="187" spans="1:9" ht="13.8" x14ac:dyDescent="0.25">
      <c r="A187" s="6"/>
      <c r="B187" s="7"/>
      <c r="C187" s="7"/>
      <c r="D187" s="7"/>
      <c r="E187" s="7"/>
      <c r="F187" s="7"/>
      <c r="G187" s="7"/>
    </row>
    <row r="188" spans="1:9" ht="13.8" x14ac:dyDescent="0.25">
      <c r="A188" s="6"/>
      <c r="B188" s="1" t="s">
        <v>149</v>
      </c>
      <c r="C188" s="1"/>
      <c r="D188" s="7"/>
      <c r="E188" s="7"/>
      <c r="F188" s="7"/>
      <c r="G188" s="7"/>
    </row>
    <row r="189" spans="1:9" ht="13.8" x14ac:dyDescent="0.25">
      <c r="A189" s="6"/>
      <c r="B189" s="1" t="s">
        <v>110</v>
      </c>
      <c r="C189" s="1"/>
      <c r="D189" s="7"/>
      <c r="E189" s="7"/>
      <c r="F189" s="7"/>
      <c r="G189" s="7"/>
    </row>
    <row r="190" spans="1:9" ht="13.8" x14ac:dyDescent="0.25">
      <c r="A190" s="6"/>
      <c r="B190" s="7" t="s">
        <v>150</v>
      </c>
      <c r="C190" s="7"/>
      <c r="D190" s="7"/>
      <c r="E190" s="7"/>
      <c r="F190" s="7"/>
      <c r="G190" s="7"/>
    </row>
    <row r="191" spans="1:9" ht="13.8" x14ac:dyDescent="0.25">
      <c r="A191" s="3">
        <v>1</v>
      </c>
      <c r="B191" s="5" t="s">
        <v>151</v>
      </c>
      <c r="C191" s="5" t="s">
        <v>152</v>
      </c>
      <c r="D191" s="5">
        <v>687.16</v>
      </c>
      <c r="E191" s="5">
        <v>1460</v>
      </c>
      <c r="F191" s="5">
        <f>PRODUCT(D191:E191)</f>
        <v>1003253.6</v>
      </c>
      <c r="G191" s="7"/>
    </row>
    <row r="192" spans="1:9" ht="16.8" x14ac:dyDescent="0.25">
      <c r="A192" s="3">
        <v>2</v>
      </c>
      <c r="B192" s="5" t="s">
        <v>153</v>
      </c>
      <c r="C192" s="5" t="s">
        <v>154</v>
      </c>
      <c r="D192" s="5">
        <v>68</v>
      </c>
      <c r="E192" s="5">
        <v>97</v>
      </c>
      <c r="F192" s="5">
        <f>PRODUCT(D192:E192)</f>
        <v>6596</v>
      </c>
      <c r="G192" s="7"/>
    </row>
    <row r="193" spans="1:7" ht="16.8" x14ac:dyDescent="0.25">
      <c r="A193" s="3">
        <v>3</v>
      </c>
      <c r="B193" s="5" t="s">
        <v>155</v>
      </c>
      <c r="C193" s="5" t="s">
        <v>154</v>
      </c>
      <c r="D193" s="5">
        <v>157.5</v>
      </c>
      <c r="E193" s="5">
        <v>16</v>
      </c>
      <c r="F193" s="5">
        <f>PRODUCT(D193:E193)</f>
        <v>2520</v>
      </c>
      <c r="G193" s="7"/>
    </row>
    <row r="194" spans="1:7" ht="16.8" x14ac:dyDescent="0.25">
      <c r="A194" s="3">
        <v>4</v>
      </c>
      <c r="B194" s="5" t="s">
        <v>156</v>
      </c>
      <c r="C194" s="5" t="s">
        <v>154</v>
      </c>
      <c r="D194" s="5">
        <v>180</v>
      </c>
      <c r="E194" s="5">
        <v>19</v>
      </c>
      <c r="F194" s="5">
        <f>PRODUCT(D194:E194)</f>
        <v>3420</v>
      </c>
      <c r="G194" s="7"/>
    </row>
    <row r="195" spans="1:7" ht="13.8" x14ac:dyDescent="0.25">
      <c r="A195" s="3"/>
      <c r="B195" s="5" t="s">
        <v>137</v>
      </c>
      <c r="C195" s="5"/>
      <c r="D195" s="5"/>
      <c r="E195" s="5"/>
      <c r="F195" s="5">
        <f>SUM(F191:F194)</f>
        <v>1015789.6</v>
      </c>
      <c r="G195" s="7"/>
    </row>
    <row r="196" spans="1:7" ht="13.8" x14ac:dyDescent="0.25">
      <c r="A196" s="6"/>
      <c r="B196" s="7"/>
      <c r="C196" s="7"/>
      <c r="D196" s="7"/>
      <c r="E196" s="7"/>
      <c r="F196" s="7"/>
      <c r="G196" s="7"/>
    </row>
    <row r="197" spans="1:7" ht="13.8" x14ac:dyDescent="0.25">
      <c r="A197" s="6"/>
      <c r="B197" s="7" t="s">
        <v>157</v>
      </c>
      <c r="C197" s="7"/>
      <c r="D197" s="7"/>
      <c r="E197" s="7"/>
      <c r="F197" s="7"/>
      <c r="G197" s="7"/>
    </row>
    <row r="198" spans="1:7" ht="13.8" x14ac:dyDescent="0.25">
      <c r="A198" s="3">
        <v>5</v>
      </c>
      <c r="B198" s="5" t="s">
        <v>158</v>
      </c>
      <c r="C198" s="5" t="s">
        <v>159</v>
      </c>
      <c r="D198" s="5">
        <v>117000</v>
      </c>
      <c r="E198" s="5">
        <v>0.5</v>
      </c>
      <c r="F198" s="5">
        <f>PRODUCT(D198:E198)</f>
        <v>58500</v>
      </c>
      <c r="G198" s="7"/>
    </row>
    <row r="199" spans="1:7" ht="13.8" x14ac:dyDescent="0.25">
      <c r="A199" s="3"/>
      <c r="B199" s="5" t="s">
        <v>137</v>
      </c>
      <c r="C199" s="5"/>
      <c r="D199" s="5"/>
      <c r="E199" s="5"/>
      <c r="F199" s="5">
        <f>SUM(F198)</f>
        <v>58500</v>
      </c>
      <c r="G199" s="7"/>
    </row>
    <row r="200" spans="1:7" ht="13.8" x14ac:dyDescent="0.25">
      <c r="A200" s="6"/>
      <c r="B200" s="7"/>
      <c r="C200" s="7"/>
      <c r="D200" s="7"/>
      <c r="E200" s="7"/>
      <c r="F200" s="7"/>
      <c r="G200" s="7"/>
    </row>
    <row r="201" spans="1:7" ht="13.8" x14ac:dyDescent="0.25">
      <c r="A201" s="6"/>
      <c r="B201" s="7" t="s">
        <v>160</v>
      </c>
      <c r="C201" s="7"/>
      <c r="D201" s="7"/>
      <c r="E201" s="7"/>
      <c r="F201" s="7">
        <f>SUM(F195,F199)</f>
        <v>1074289.6000000001</v>
      </c>
      <c r="G201" s="7"/>
    </row>
    <row r="202" spans="1:7" ht="13.8" x14ac:dyDescent="0.25">
      <c r="A202" s="6"/>
      <c r="B202" s="7"/>
      <c r="C202" s="7"/>
      <c r="D202" s="7"/>
      <c r="E202" s="7"/>
      <c r="F202" s="7"/>
      <c r="G202" s="7"/>
    </row>
    <row r="203" spans="1:7" ht="13.8" x14ac:dyDescent="0.25">
      <c r="A203" s="6"/>
      <c r="B203" s="1" t="s">
        <v>161</v>
      </c>
      <c r="C203" s="1"/>
      <c r="D203" s="1"/>
      <c r="E203" s="1"/>
      <c r="F203" s="7"/>
      <c r="G203" s="7"/>
    </row>
    <row r="204" spans="1:7" ht="13.8" x14ac:dyDescent="0.25">
      <c r="A204" s="6"/>
      <c r="B204" s="1" t="s">
        <v>110</v>
      </c>
      <c r="C204" s="1"/>
      <c r="D204" s="1"/>
      <c r="E204" s="1"/>
      <c r="F204" s="7"/>
      <c r="G204" s="7"/>
    </row>
    <row r="205" spans="1:7" ht="13.8" x14ac:dyDescent="0.25">
      <c r="A205" s="6"/>
      <c r="B205" s="29" t="s">
        <v>162</v>
      </c>
      <c r="C205" s="7"/>
      <c r="D205" s="7"/>
      <c r="E205" s="7"/>
      <c r="F205" s="7"/>
      <c r="G205" s="7"/>
    </row>
    <row r="206" spans="1:7" ht="13.8" x14ac:dyDescent="0.25">
      <c r="A206" s="3">
        <v>1</v>
      </c>
      <c r="B206" s="5" t="s">
        <v>163</v>
      </c>
      <c r="C206" s="5">
        <v>1</v>
      </c>
      <c r="D206" s="5">
        <v>12</v>
      </c>
      <c r="E206" s="5">
        <v>13000</v>
      </c>
      <c r="F206" s="5">
        <f>PRODUCT(C206:E206)</f>
        <v>156000</v>
      </c>
      <c r="G206" s="7"/>
    </row>
    <row r="207" spans="1:7" ht="13.8" x14ac:dyDescent="0.25">
      <c r="A207" s="3">
        <v>2</v>
      </c>
      <c r="B207" s="5" t="s">
        <v>164</v>
      </c>
      <c r="C207" s="5">
        <v>1</v>
      </c>
      <c r="D207" s="5">
        <v>12</v>
      </c>
      <c r="E207" s="5">
        <v>733</v>
      </c>
      <c r="F207" s="5">
        <f>PRODUCT(C207:E207)</f>
        <v>8796</v>
      </c>
      <c r="G207" s="7"/>
    </row>
    <row r="208" spans="1:7" ht="13.8" x14ac:dyDescent="0.25">
      <c r="A208" s="3"/>
      <c r="B208" s="5" t="s">
        <v>137</v>
      </c>
      <c r="C208" s="5"/>
      <c r="D208" s="5"/>
      <c r="E208" s="5"/>
      <c r="F208" s="5">
        <f>SUM(F206:F207)</f>
        <v>164796</v>
      </c>
      <c r="G208" s="7"/>
    </row>
    <row r="209" spans="1:7" ht="13.8" x14ac:dyDescent="0.25">
      <c r="A209" s="6"/>
      <c r="B209" s="7"/>
      <c r="C209" s="7"/>
      <c r="D209" s="7"/>
      <c r="E209" s="7"/>
      <c r="F209" s="7"/>
      <c r="G209" s="7"/>
    </row>
    <row r="210" spans="1:7" ht="13.8" x14ac:dyDescent="0.25">
      <c r="A210" s="6"/>
      <c r="B210" s="1" t="s">
        <v>165</v>
      </c>
      <c r="C210" s="1"/>
      <c r="D210" s="1"/>
      <c r="E210" s="7"/>
      <c r="F210" s="7"/>
      <c r="G210" s="7"/>
    </row>
    <row r="211" spans="1:7" ht="13.8" x14ac:dyDescent="0.25">
      <c r="A211" s="6"/>
      <c r="B211" s="1" t="s">
        <v>110</v>
      </c>
      <c r="C211" s="1"/>
      <c r="D211" s="1"/>
      <c r="E211" s="7"/>
      <c r="F211" s="7"/>
      <c r="G211" s="7"/>
    </row>
    <row r="212" spans="1:7" ht="13.8" x14ac:dyDescent="0.25">
      <c r="A212" s="6"/>
      <c r="B212" s="7" t="s">
        <v>166</v>
      </c>
      <c r="C212" s="7"/>
      <c r="D212" s="7"/>
      <c r="E212" s="7"/>
      <c r="F212" s="7"/>
      <c r="G212" s="7"/>
    </row>
    <row r="213" spans="1:7" ht="13.8" x14ac:dyDescent="0.25">
      <c r="A213" s="3">
        <v>1</v>
      </c>
      <c r="B213" s="5" t="s">
        <v>167</v>
      </c>
      <c r="C213" s="5">
        <v>1</v>
      </c>
      <c r="D213" s="5">
        <v>12</v>
      </c>
      <c r="E213" s="5">
        <v>180</v>
      </c>
      <c r="F213" s="5">
        <f>PRODUCT(C213:E213)</f>
        <v>2160</v>
      </c>
      <c r="G213" s="7"/>
    </row>
    <row r="214" spans="1:7" ht="13.8" x14ac:dyDescent="0.25">
      <c r="A214" s="3"/>
      <c r="B214" s="5" t="s">
        <v>137</v>
      </c>
      <c r="C214" s="5"/>
      <c r="D214" s="5"/>
      <c r="E214" s="5"/>
      <c r="F214" s="5">
        <f>SUM(F213)</f>
        <v>2160</v>
      </c>
      <c r="G214" s="7"/>
    </row>
    <row r="215" spans="1:7" ht="13.8" x14ac:dyDescent="0.25">
      <c r="A215" s="6"/>
      <c r="B215" s="7"/>
      <c r="C215" s="7"/>
      <c r="D215" s="7"/>
      <c r="E215" s="7"/>
      <c r="F215" s="7"/>
      <c r="G215" s="7"/>
    </row>
    <row r="216" spans="1:7" ht="13.8" x14ac:dyDescent="0.25">
      <c r="A216" s="6"/>
      <c r="B216" s="7" t="s">
        <v>168</v>
      </c>
      <c r="C216" s="7"/>
      <c r="D216" s="7"/>
      <c r="E216" s="7"/>
      <c r="F216" s="7"/>
      <c r="G216" s="7"/>
    </row>
    <row r="217" spans="1:7" ht="41.4" x14ac:dyDescent="0.25">
      <c r="A217" s="3">
        <v>1</v>
      </c>
      <c r="B217" s="9" t="s">
        <v>169</v>
      </c>
      <c r="C217" s="5">
        <v>1</v>
      </c>
      <c r="D217" s="5">
        <v>12</v>
      </c>
      <c r="E217" s="5">
        <v>7000</v>
      </c>
      <c r="F217" s="5">
        <f>PRODUCT(C217:E217)</f>
        <v>84000</v>
      </c>
      <c r="G217" s="7"/>
    </row>
    <row r="218" spans="1:7" ht="13.8" x14ac:dyDescent="0.25">
      <c r="A218" s="5"/>
      <c r="B218" s="5" t="s">
        <v>137</v>
      </c>
      <c r="C218" s="5"/>
      <c r="D218" s="5"/>
      <c r="E218" s="5"/>
      <c r="F218" s="5">
        <f>SUM(F217)</f>
        <v>84000</v>
      </c>
      <c r="G218" s="7"/>
    </row>
    <row r="219" spans="1:7" ht="13.8" x14ac:dyDescent="0.25">
      <c r="A219" s="22"/>
      <c r="B219" s="22"/>
      <c r="C219" s="22"/>
      <c r="D219" s="22"/>
      <c r="E219" s="22"/>
      <c r="F219" s="22"/>
      <c r="G219" s="7"/>
    </row>
    <row r="220" spans="1:7" ht="13.8" x14ac:dyDescent="0.25">
      <c r="A220" s="22"/>
      <c r="B220" s="22" t="s">
        <v>170</v>
      </c>
      <c r="C220" s="22"/>
      <c r="D220" s="22"/>
      <c r="E220" s="22"/>
      <c r="F220" s="22"/>
      <c r="G220" s="7"/>
    </row>
    <row r="221" spans="1:7" ht="13.8" x14ac:dyDescent="0.25">
      <c r="A221" s="3">
        <v>2</v>
      </c>
      <c r="B221" s="9" t="s">
        <v>171</v>
      </c>
      <c r="C221" s="5">
        <v>1</v>
      </c>
      <c r="D221" s="5">
        <v>12</v>
      </c>
      <c r="E221" s="5">
        <v>15500</v>
      </c>
      <c r="F221" s="5">
        <f>PRODUCT(C221:E221)</f>
        <v>186000</v>
      </c>
      <c r="G221" s="7"/>
    </row>
    <row r="222" spans="1:7" ht="13.8" x14ac:dyDescent="0.25">
      <c r="A222" s="5"/>
      <c r="B222" s="5" t="s">
        <v>137</v>
      </c>
      <c r="C222" s="5"/>
      <c r="D222" s="5"/>
      <c r="E222" s="5"/>
      <c r="F222" s="5">
        <f>SUM(F221)</f>
        <v>186000</v>
      </c>
      <c r="G222" s="7"/>
    </row>
    <row r="223" spans="1:7" ht="13.8" x14ac:dyDescent="0.25">
      <c r="A223" s="22"/>
      <c r="B223" s="22"/>
      <c r="C223" s="22"/>
      <c r="D223" s="22"/>
      <c r="E223" s="22"/>
      <c r="F223" s="22"/>
      <c r="G223" s="7"/>
    </row>
    <row r="224" spans="1:7" ht="13.8" x14ac:dyDescent="0.25">
      <c r="A224" s="7"/>
      <c r="B224" s="7" t="s">
        <v>172</v>
      </c>
      <c r="C224" s="7"/>
      <c r="D224" s="7"/>
      <c r="E224" s="7"/>
      <c r="F224" s="7"/>
      <c r="G224" s="7"/>
    </row>
    <row r="225" spans="1:7" ht="41.4" x14ac:dyDescent="0.25">
      <c r="A225" s="3">
        <v>1</v>
      </c>
      <c r="B225" s="9" t="s">
        <v>173</v>
      </c>
      <c r="C225" s="5">
        <v>1</v>
      </c>
      <c r="D225" s="5">
        <v>12</v>
      </c>
      <c r="E225" s="5">
        <v>170</v>
      </c>
      <c r="F225" s="5">
        <f>PRODUCT(C225:E225)</f>
        <v>2040</v>
      </c>
      <c r="G225" s="7"/>
    </row>
    <row r="226" spans="1:7" ht="13.8" x14ac:dyDescent="0.25">
      <c r="A226" s="3"/>
      <c r="B226" s="5" t="s">
        <v>137</v>
      </c>
      <c r="C226" s="5"/>
      <c r="D226" s="5"/>
      <c r="E226" s="5"/>
      <c r="F226" s="5">
        <f>SUM(F225)</f>
        <v>2040</v>
      </c>
      <c r="G226" s="7"/>
    </row>
    <row r="227" spans="1:7" ht="13.8" x14ac:dyDescent="0.25">
      <c r="A227" s="6"/>
      <c r="B227" s="7"/>
      <c r="C227" s="7"/>
      <c r="D227" s="7"/>
      <c r="E227" s="7"/>
      <c r="F227" s="7"/>
      <c r="G227" s="7"/>
    </row>
    <row r="228" spans="1:7" ht="13.8" x14ac:dyDescent="0.25">
      <c r="A228" s="6"/>
      <c r="B228" s="7" t="s">
        <v>174</v>
      </c>
      <c r="C228" s="7"/>
      <c r="D228" s="7"/>
      <c r="E228" s="7"/>
      <c r="F228" s="7"/>
      <c r="G228" s="7"/>
    </row>
    <row r="229" spans="1:7" ht="27.6" x14ac:dyDescent="0.25">
      <c r="A229" s="3">
        <v>1</v>
      </c>
      <c r="B229" s="9" t="s">
        <v>175</v>
      </c>
      <c r="C229" s="5">
        <v>1</v>
      </c>
      <c r="D229" s="5">
        <v>12</v>
      </c>
      <c r="E229" s="5">
        <v>8000</v>
      </c>
      <c r="F229" s="5">
        <f>PRODUCT(C229:E229)</f>
        <v>96000</v>
      </c>
      <c r="G229" s="7"/>
    </row>
    <row r="230" spans="1:7" ht="13.8" x14ac:dyDescent="0.25">
      <c r="A230" s="3"/>
      <c r="B230" s="5" t="s">
        <v>137</v>
      </c>
      <c r="C230" s="5"/>
      <c r="D230" s="5"/>
      <c r="E230" s="5"/>
      <c r="F230" s="5">
        <f>SUM(F229)</f>
        <v>96000</v>
      </c>
      <c r="G230" s="7"/>
    </row>
    <row r="231" spans="1:7" ht="13.8" x14ac:dyDescent="0.25">
      <c r="A231" s="6"/>
      <c r="B231" s="7"/>
      <c r="C231" s="7"/>
      <c r="D231" s="7"/>
      <c r="E231" s="7"/>
      <c r="F231" s="7"/>
      <c r="G231" s="7"/>
    </row>
    <row r="232" spans="1:7" ht="13.8" x14ac:dyDescent="0.25">
      <c r="A232" s="6"/>
      <c r="B232" s="7"/>
      <c r="C232" s="7"/>
      <c r="D232" s="7"/>
      <c r="E232" s="7"/>
      <c r="F232" s="7"/>
      <c r="G232" s="7"/>
    </row>
    <row r="233" spans="1:7" ht="13.8" x14ac:dyDescent="0.25">
      <c r="A233" s="3">
        <v>1</v>
      </c>
      <c r="B233" s="9" t="s">
        <v>176</v>
      </c>
      <c r="C233" s="5"/>
      <c r="D233" s="5"/>
      <c r="E233" s="5"/>
      <c r="F233" s="5">
        <v>4342800</v>
      </c>
      <c r="G233" s="7"/>
    </row>
    <row r="234" spans="1:7" ht="15.75" customHeight="1" x14ac:dyDescent="0.25">
      <c r="A234" s="3"/>
      <c r="B234" s="5" t="s">
        <v>137</v>
      </c>
      <c r="C234" s="5"/>
      <c r="D234" s="5"/>
      <c r="E234" s="5"/>
      <c r="F234" s="5">
        <f>SUM(F233)</f>
        <v>4342800</v>
      </c>
      <c r="G234" s="7"/>
    </row>
    <row r="235" spans="1:7" ht="18.75" customHeight="1" x14ac:dyDescent="0.25">
      <c r="A235" s="6"/>
      <c r="B235" s="7"/>
      <c r="C235" s="7"/>
      <c r="D235" s="7"/>
      <c r="E235" s="7"/>
      <c r="F235" s="7"/>
      <c r="G235" s="7"/>
    </row>
    <row r="236" spans="1:7" ht="15" customHeight="1" x14ac:dyDescent="0.25">
      <c r="A236" s="6"/>
      <c r="B236" s="7" t="s">
        <v>177</v>
      </c>
      <c r="C236" s="7"/>
      <c r="D236" s="7"/>
      <c r="E236" s="7"/>
      <c r="F236" s="7">
        <f>SUM(F214,F218,F222,F226,F230,F234)</f>
        <v>4713000</v>
      </c>
      <c r="G236" s="7"/>
    </row>
    <row r="237" spans="1:7" ht="13.8" x14ac:dyDescent="0.25">
      <c r="A237" s="6"/>
      <c r="B237" s="7"/>
      <c r="C237" s="7"/>
      <c r="D237" s="7"/>
      <c r="E237" s="7"/>
      <c r="F237" s="7"/>
      <c r="G237" s="7"/>
    </row>
    <row r="238" spans="1:7" ht="13.8" x14ac:dyDescent="0.25">
      <c r="A238" s="6"/>
      <c r="B238" s="1" t="s">
        <v>178</v>
      </c>
      <c r="C238" s="7"/>
      <c r="D238" s="7"/>
      <c r="E238" s="7"/>
      <c r="F238" s="7"/>
      <c r="G238" s="7"/>
    </row>
    <row r="239" spans="1:7" ht="13.8" x14ac:dyDescent="0.25">
      <c r="A239" s="6"/>
      <c r="B239" s="1" t="s">
        <v>110</v>
      </c>
      <c r="C239" s="7"/>
      <c r="D239" s="7"/>
      <c r="E239" s="7"/>
      <c r="F239" s="7"/>
      <c r="G239" s="7"/>
    </row>
    <row r="240" spans="1:7" ht="13.8" x14ac:dyDescent="0.25">
      <c r="A240" s="6"/>
      <c r="B240" s="7" t="s">
        <v>179</v>
      </c>
      <c r="C240" s="7"/>
      <c r="D240" s="7"/>
      <c r="E240" s="7"/>
      <c r="F240" s="7"/>
      <c r="G240" s="7"/>
    </row>
    <row r="241" spans="1:7" ht="27.6" x14ac:dyDescent="0.25">
      <c r="A241" s="3">
        <v>1</v>
      </c>
      <c r="B241" s="9" t="s">
        <v>180</v>
      </c>
      <c r="C241" s="5">
        <v>1</v>
      </c>
      <c r="D241" s="5">
        <v>12</v>
      </c>
      <c r="E241" s="5">
        <v>9400</v>
      </c>
      <c r="F241" s="5">
        <f>PRODUCT(C241:E241)</f>
        <v>112800</v>
      </c>
      <c r="G241" s="7"/>
    </row>
    <row r="242" spans="1:7" ht="13.8" x14ac:dyDescent="0.25">
      <c r="A242" s="5"/>
      <c r="B242" s="5" t="s">
        <v>137</v>
      </c>
      <c r="C242" s="5"/>
      <c r="D242" s="5"/>
      <c r="E242" s="5"/>
      <c r="F242" s="5">
        <f>SUM(F241)</f>
        <v>112800</v>
      </c>
      <c r="G242" s="7"/>
    </row>
    <row r="243" spans="1:7" ht="15" customHeight="1" x14ac:dyDescent="0.25">
      <c r="A243" s="7"/>
      <c r="B243" s="7"/>
      <c r="C243" s="7"/>
      <c r="D243" s="7"/>
      <c r="E243" s="7"/>
      <c r="F243" s="7"/>
      <c r="G243" s="7"/>
    </row>
    <row r="244" spans="1:7" ht="15" customHeight="1" x14ac:dyDescent="0.25">
      <c r="A244" s="7"/>
      <c r="B244" s="7" t="s">
        <v>181</v>
      </c>
      <c r="C244" s="7"/>
      <c r="D244" s="7"/>
      <c r="E244" s="7"/>
      <c r="F244" s="7"/>
      <c r="G244" s="7"/>
    </row>
    <row r="245" spans="1:7" ht="15" customHeight="1" x14ac:dyDescent="0.25">
      <c r="A245" s="3">
        <v>1</v>
      </c>
      <c r="B245" s="9" t="s">
        <v>182</v>
      </c>
      <c r="C245" s="5">
        <v>1</v>
      </c>
      <c r="D245" s="5">
        <v>12</v>
      </c>
      <c r="E245" s="5">
        <v>975</v>
      </c>
      <c r="F245" s="5">
        <f>PRODUCT(C245:E245)</f>
        <v>11700</v>
      </c>
      <c r="G245" s="7"/>
    </row>
    <row r="246" spans="1:7" ht="13.8" x14ac:dyDescent="0.25">
      <c r="A246" s="5"/>
      <c r="B246" s="5" t="s">
        <v>137</v>
      </c>
      <c r="C246" s="5"/>
      <c r="D246" s="5"/>
      <c r="E246" s="5"/>
      <c r="F246" s="5">
        <f>SUM(F245)</f>
        <v>11700</v>
      </c>
      <c r="G246" s="7"/>
    </row>
    <row r="247" spans="1:7" ht="13.8" x14ac:dyDescent="0.25">
      <c r="A247" s="7"/>
      <c r="B247" s="7"/>
      <c r="C247" s="7"/>
      <c r="D247" s="7"/>
      <c r="E247" s="7"/>
      <c r="F247" s="7"/>
      <c r="G247" s="7"/>
    </row>
    <row r="248" spans="1:7" ht="13.8" x14ac:dyDescent="0.25">
      <c r="A248" s="7"/>
      <c r="B248" s="7" t="s">
        <v>183</v>
      </c>
      <c r="C248" s="7"/>
      <c r="D248" s="7"/>
      <c r="E248" s="7"/>
      <c r="F248" s="7"/>
      <c r="G248" s="7"/>
    </row>
    <row r="249" spans="1:7" ht="13.8" x14ac:dyDescent="0.25">
      <c r="A249" s="3">
        <v>1</v>
      </c>
      <c r="B249" s="5" t="s">
        <v>184</v>
      </c>
      <c r="C249" s="5">
        <v>1</v>
      </c>
      <c r="D249" s="5">
        <v>11</v>
      </c>
      <c r="E249" s="5">
        <v>3000</v>
      </c>
      <c r="F249" s="5">
        <f>PRODUCT(C249:E249)</f>
        <v>33000</v>
      </c>
      <c r="G249" s="7"/>
    </row>
    <row r="250" spans="1:7" ht="13.8" x14ac:dyDescent="0.25">
      <c r="A250" s="5"/>
      <c r="B250" s="5" t="s">
        <v>137</v>
      </c>
      <c r="C250" s="5"/>
      <c r="D250" s="5"/>
      <c r="E250" s="5"/>
      <c r="F250" s="5">
        <f>SUM(F249)</f>
        <v>33000</v>
      </c>
      <c r="G250" s="7"/>
    </row>
    <row r="251" spans="1:7" ht="13.8" x14ac:dyDescent="0.25">
      <c r="A251" s="7"/>
      <c r="B251" s="7"/>
      <c r="C251" s="7"/>
      <c r="D251" s="7"/>
      <c r="E251" s="7"/>
      <c r="F251" s="7"/>
      <c r="G251" s="7"/>
    </row>
    <row r="252" spans="1:7" ht="13.8" x14ac:dyDescent="0.25">
      <c r="A252" s="7"/>
      <c r="B252" s="7" t="s">
        <v>144</v>
      </c>
      <c r="C252" s="7"/>
      <c r="D252" s="7"/>
      <c r="E252" s="7"/>
      <c r="F252" s="7"/>
      <c r="G252" s="7"/>
    </row>
    <row r="253" spans="1:7" ht="27.6" x14ac:dyDescent="0.25">
      <c r="A253" s="3">
        <v>1</v>
      </c>
      <c r="B253" s="9" t="s">
        <v>185</v>
      </c>
      <c r="C253" s="5"/>
      <c r="D253" s="5">
        <v>2</v>
      </c>
      <c r="E253" s="5">
        <v>41000</v>
      </c>
      <c r="F253" s="5">
        <v>82000</v>
      </c>
      <c r="G253" s="7"/>
    </row>
    <row r="254" spans="1:7" ht="13.8" x14ac:dyDescent="0.25">
      <c r="A254" s="5"/>
      <c r="B254" s="5" t="s">
        <v>137</v>
      </c>
      <c r="C254" s="5"/>
      <c r="D254" s="5"/>
      <c r="E254" s="5"/>
      <c r="F254" s="5">
        <f>SUM(F253)</f>
        <v>82000</v>
      </c>
      <c r="G254" s="7"/>
    </row>
    <row r="255" spans="1:7" ht="13.8" x14ac:dyDescent="0.25">
      <c r="A255" s="7"/>
      <c r="B255" s="7"/>
      <c r="C255" s="7"/>
      <c r="D255" s="7"/>
      <c r="E255" s="7"/>
      <c r="F255" s="7"/>
      <c r="G255" s="7"/>
    </row>
    <row r="256" spans="1:7" ht="13.8" x14ac:dyDescent="0.25">
      <c r="A256" s="7"/>
      <c r="B256" s="7"/>
      <c r="C256" s="7"/>
      <c r="D256" s="7"/>
      <c r="E256" s="7"/>
      <c r="F256" s="7"/>
      <c r="G256" s="7"/>
    </row>
    <row r="257" spans="1:7" ht="27.6" x14ac:dyDescent="0.25">
      <c r="A257" s="3">
        <v>1</v>
      </c>
      <c r="B257" s="9" t="s">
        <v>186</v>
      </c>
      <c r="C257" s="5"/>
      <c r="D257" s="5">
        <v>11108</v>
      </c>
      <c r="E257" s="5">
        <v>12</v>
      </c>
      <c r="F257" s="5">
        <f>PRODUCT(D257:E257)</f>
        <v>133296</v>
      </c>
      <c r="G257" s="7"/>
    </row>
    <row r="258" spans="1:7" ht="13.8" x14ac:dyDescent="0.25">
      <c r="A258" s="3">
        <v>2</v>
      </c>
      <c r="B258" s="5" t="s">
        <v>187</v>
      </c>
      <c r="C258" s="5"/>
      <c r="D258" s="5">
        <v>600</v>
      </c>
      <c r="E258" s="5">
        <v>12</v>
      </c>
      <c r="F258" s="5">
        <f>PRODUCT(D258:E258)</f>
        <v>7200</v>
      </c>
      <c r="G258" s="7"/>
    </row>
    <row r="259" spans="1:7" ht="13.8" x14ac:dyDescent="0.25">
      <c r="A259" s="3">
        <v>3</v>
      </c>
      <c r="B259" s="30" t="s">
        <v>188</v>
      </c>
      <c r="D259" s="5"/>
      <c r="E259" s="5"/>
      <c r="F259" s="5">
        <v>6000</v>
      </c>
    </row>
    <row r="260" spans="1:7" ht="27.6" x14ac:dyDescent="0.25">
      <c r="A260" s="3">
        <v>4</v>
      </c>
      <c r="B260" s="31" t="s">
        <v>189</v>
      </c>
      <c r="C260" s="28"/>
      <c r="D260" s="5"/>
      <c r="E260" s="5"/>
      <c r="F260" s="5">
        <v>502600</v>
      </c>
    </row>
    <row r="261" spans="1:7" ht="41.4" x14ac:dyDescent="0.25">
      <c r="A261" s="3">
        <v>5</v>
      </c>
      <c r="B261" s="31" t="s">
        <v>190</v>
      </c>
      <c r="C261" s="28"/>
      <c r="D261" s="5"/>
      <c r="E261" s="5"/>
      <c r="F261" s="5">
        <v>1970000</v>
      </c>
      <c r="G261" s="7"/>
    </row>
    <row r="262" spans="1:7" ht="13.8" x14ac:dyDescent="0.25">
      <c r="A262" s="5"/>
      <c r="B262" s="5" t="s">
        <v>137</v>
      </c>
      <c r="C262" s="5"/>
      <c r="D262" s="5"/>
      <c r="E262" s="5"/>
      <c r="F262" s="5">
        <f>SUM(F257:F261)</f>
        <v>2619096</v>
      </c>
      <c r="G262" s="7"/>
    </row>
    <row r="263" spans="1:7" ht="13.8" x14ac:dyDescent="0.25">
      <c r="A263" s="7"/>
      <c r="B263" s="7"/>
      <c r="C263" s="7"/>
      <c r="D263" s="7"/>
      <c r="E263" s="7"/>
      <c r="F263" s="7"/>
      <c r="G263" s="7"/>
    </row>
    <row r="264" spans="1:7" ht="13.8" x14ac:dyDescent="0.25">
      <c r="B264" s="30" t="s">
        <v>191</v>
      </c>
      <c r="F264" s="7">
        <f>SUM(F242,F246,F250,F254,F262)</f>
        <v>2858596</v>
      </c>
      <c r="G264" s="7"/>
    </row>
    <row r="265" spans="1:7" ht="13.8" x14ac:dyDescent="0.25">
      <c r="B265" s="30"/>
    </row>
    <row r="266" spans="1:7" ht="13.8" x14ac:dyDescent="0.25">
      <c r="B266" s="30"/>
    </row>
    <row r="268" spans="1:7" ht="13.8" x14ac:dyDescent="0.25">
      <c r="A268" s="32"/>
      <c r="B268" s="7" t="s">
        <v>192</v>
      </c>
      <c r="C268" s="7"/>
      <c r="D268" s="7"/>
      <c r="E268" s="7" t="s">
        <v>193</v>
      </c>
      <c r="F268" s="7"/>
    </row>
    <row r="269" spans="1:7" ht="13.8" x14ac:dyDescent="0.25">
      <c r="A269" s="7"/>
      <c r="B269" s="7"/>
      <c r="C269" s="7"/>
      <c r="D269" s="7"/>
      <c r="E269" s="7"/>
      <c r="F269" s="7"/>
    </row>
    <row r="270" spans="1:7" ht="13.8" x14ac:dyDescent="0.25">
      <c r="A270" s="7"/>
      <c r="B270" s="7"/>
      <c r="C270" s="7"/>
      <c r="D270" s="7"/>
      <c r="E270" s="7"/>
      <c r="F270" s="7"/>
    </row>
    <row r="271" spans="1:7" ht="13.8" x14ac:dyDescent="0.25">
      <c r="A271" s="7"/>
      <c r="B271" s="7"/>
      <c r="C271" s="7"/>
      <c r="D271" s="7"/>
      <c r="E271" s="7"/>
      <c r="F271" s="7"/>
    </row>
    <row r="272" spans="1:7" ht="13.8" x14ac:dyDescent="0.25">
      <c r="A272" s="7"/>
      <c r="B272" s="7"/>
      <c r="C272" s="7"/>
      <c r="D272" s="7"/>
      <c r="E272" s="7"/>
      <c r="F272" s="7"/>
    </row>
    <row r="273" spans="1:6" ht="13.8" x14ac:dyDescent="0.25">
      <c r="A273" s="7"/>
      <c r="B273" s="7"/>
      <c r="C273" s="7"/>
      <c r="D273" s="7"/>
      <c r="E273" s="7"/>
      <c r="F273" s="7"/>
    </row>
    <row r="274" spans="1:6" ht="13.8" x14ac:dyDescent="0.25">
      <c r="A274" s="7"/>
      <c r="B274" s="7"/>
      <c r="C274" s="7"/>
      <c r="D274" s="7"/>
      <c r="E274" s="7"/>
      <c r="F274" s="7"/>
    </row>
    <row r="275" spans="1:6" ht="13.8" x14ac:dyDescent="0.25">
      <c r="A275" s="7"/>
      <c r="B275" s="7"/>
      <c r="C275" s="7"/>
      <c r="D275" s="7"/>
      <c r="E275" s="7"/>
      <c r="F275" s="7"/>
    </row>
    <row r="296" spans="1:6" ht="15.6" x14ac:dyDescent="0.3">
      <c r="B296" s="25" t="s">
        <v>0</v>
      </c>
      <c r="C296" s="26"/>
      <c r="D296" s="25"/>
      <c r="E296" s="25"/>
      <c r="F296" s="1"/>
    </row>
    <row r="297" spans="1:6" ht="13.8" x14ac:dyDescent="0.25">
      <c r="A297" s="7"/>
      <c r="B297" s="1" t="s">
        <v>194</v>
      </c>
      <c r="C297" s="7"/>
      <c r="D297" s="7"/>
      <c r="E297" s="7"/>
      <c r="F297" s="7"/>
    </row>
    <row r="298" spans="1:6" ht="13.8" x14ac:dyDescent="0.25">
      <c r="A298" s="7"/>
      <c r="B298" s="1" t="s">
        <v>110</v>
      </c>
      <c r="C298" s="7"/>
      <c r="D298" s="7"/>
      <c r="E298" s="7"/>
      <c r="F298" s="7"/>
    </row>
    <row r="300" spans="1:6" ht="13.8" x14ac:dyDescent="0.25">
      <c r="A300" s="7"/>
      <c r="B300" s="7" t="s">
        <v>195</v>
      </c>
      <c r="C300" s="7"/>
      <c r="D300" s="7"/>
      <c r="E300" s="7"/>
      <c r="F300" s="7"/>
    </row>
    <row r="301" spans="1:6" ht="13.8" x14ac:dyDescent="0.25">
      <c r="A301" s="3">
        <v>1</v>
      </c>
      <c r="B301" s="5" t="s">
        <v>196</v>
      </c>
      <c r="C301" s="5"/>
      <c r="D301" s="5"/>
      <c r="E301" s="5"/>
      <c r="F301" s="5">
        <v>16000</v>
      </c>
    </row>
    <row r="302" spans="1:6" ht="13.8" x14ac:dyDescent="0.25">
      <c r="A302" s="5"/>
      <c r="B302" s="5" t="s">
        <v>137</v>
      </c>
      <c r="C302" s="5"/>
      <c r="D302" s="5"/>
      <c r="E302" s="5"/>
      <c r="F302" s="5">
        <f>SUM(F301)</f>
        <v>16000</v>
      </c>
    </row>
    <row r="303" spans="1:6" ht="13.8" x14ac:dyDescent="0.25">
      <c r="A303" s="7"/>
      <c r="B303" s="7"/>
      <c r="C303" s="7"/>
      <c r="D303" s="7"/>
      <c r="E303" s="7"/>
      <c r="F303" s="7"/>
    </row>
    <row r="304" spans="1:6" ht="13.8" x14ac:dyDescent="0.25">
      <c r="A304" s="7"/>
      <c r="B304" s="7" t="s">
        <v>197</v>
      </c>
      <c r="C304" s="7"/>
      <c r="D304" s="7">
        <v>11</v>
      </c>
      <c r="E304" s="7">
        <v>800</v>
      </c>
      <c r="F304" s="7">
        <f>PRODUCT(D304:E304)</f>
        <v>8800</v>
      </c>
    </row>
    <row r="305" spans="1:6" ht="13.8" x14ac:dyDescent="0.25">
      <c r="A305" s="7"/>
      <c r="B305" s="7"/>
      <c r="C305" s="7"/>
      <c r="D305" s="7"/>
      <c r="E305" s="7"/>
      <c r="F305" s="7"/>
    </row>
    <row r="306" spans="1:6" ht="13.8" x14ac:dyDescent="0.25">
      <c r="A306" s="7"/>
      <c r="B306" s="7" t="s">
        <v>198</v>
      </c>
      <c r="C306" s="7"/>
      <c r="D306" s="7">
        <v>11</v>
      </c>
      <c r="E306" s="7">
        <v>800</v>
      </c>
      <c r="F306" s="7">
        <f>PRODUCT(D306:E306)</f>
        <v>8800</v>
      </c>
    </row>
    <row r="307" spans="1:6" ht="13.8" x14ac:dyDescent="0.25">
      <c r="A307" s="7"/>
      <c r="B307" s="7"/>
      <c r="C307" s="7"/>
      <c r="D307" s="7"/>
      <c r="E307" s="7"/>
      <c r="F307" s="7"/>
    </row>
    <row r="308" spans="1:6" ht="13.8" x14ac:dyDescent="0.25">
      <c r="A308" s="7"/>
      <c r="B308" s="7" t="s">
        <v>199</v>
      </c>
      <c r="C308" s="7"/>
      <c r="D308" s="33">
        <v>0.18</v>
      </c>
      <c r="E308" s="7">
        <v>164800</v>
      </c>
      <c r="F308" s="7">
        <f>PRODUCT(D308:E308)</f>
        <v>29664</v>
      </c>
    </row>
    <row r="309" spans="1:6" ht="13.8" x14ac:dyDescent="0.25">
      <c r="A309" s="7"/>
      <c r="B309" s="7"/>
      <c r="C309" s="7"/>
      <c r="D309" s="33"/>
      <c r="E309" s="7"/>
      <c r="F309" s="7"/>
    </row>
    <row r="310" spans="1:6" ht="13.8" x14ac:dyDescent="0.25">
      <c r="A310" s="7"/>
      <c r="B310" s="7" t="s">
        <v>200</v>
      </c>
      <c r="C310" s="7"/>
      <c r="D310" s="34">
        <v>510.9</v>
      </c>
      <c r="E310" s="7">
        <v>5</v>
      </c>
      <c r="F310" s="7">
        <f>PRODUCT(D310:E310)</f>
        <v>2554.5</v>
      </c>
    </row>
    <row r="311" spans="1:6" ht="13.8" x14ac:dyDescent="0.25">
      <c r="A311" s="7"/>
      <c r="B311" s="7"/>
      <c r="C311" s="7"/>
      <c r="D311" s="7"/>
      <c r="E311" s="7"/>
      <c r="F311" s="7"/>
    </row>
    <row r="312" spans="1:6" ht="13.8" x14ac:dyDescent="0.25">
      <c r="A312" s="7"/>
      <c r="B312" s="7" t="s">
        <v>201</v>
      </c>
      <c r="C312" s="7"/>
      <c r="D312" s="7"/>
      <c r="E312" s="7"/>
      <c r="F312" s="7">
        <v>3000</v>
      </c>
    </row>
    <row r="313" spans="1:6" ht="13.8" x14ac:dyDescent="0.25">
      <c r="A313" s="7"/>
      <c r="B313" s="7"/>
      <c r="C313" s="7"/>
      <c r="D313" s="7"/>
      <c r="E313" s="7"/>
      <c r="F313" s="7"/>
    </row>
    <row r="314" spans="1:6" ht="27.6" x14ac:dyDescent="0.25">
      <c r="A314" s="7"/>
      <c r="B314" s="35" t="s">
        <v>202</v>
      </c>
      <c r="C314" s="7"/>
      <c r="D314" s="7">
        <v>12</v>
      </c>
      <c r="E314" s="7">
        <v>12500</v>
      </c>
      <c r="F314" s="7">
        <f>PRODUCT(D314:E314)</f>
        <v>150000</v>
      </c>
    </row>
    <row r="315" spans="1:6" ht="13.8" x14ac:dyDescent="0.25">
      <c r="A315" s="7"/>
      <c r="B315" s="7"/>
      <c r="C315" s="7"/>
      <c r="D315" s="7"/>
      <c r="E315" s="7"/>
      <c r="F315" s="7"/>
    </row>
    <row r="316" spans="1:6" ht="13.8" x14ac:dyDescent="0.25">
      <c r="A316" s="7"/>
      <c r="B316" s="7" t="s">
        <v>203</v>
      </c>
      <c r="C316" s="7"/>
      <c r="D316" s="7"/>
      <c r="E316" s="7"/>
      <c r="F316" s="7">
        <f>SUM(F302,F304,F306,F308,F310,F312,F314)</f>
        <v>218818.5</v>
      </c>
    </row>
    <row r="317" spans="1:6" ht="13.8" x14ac:dyDescent="0.25">
      <c r="A317" s="7"/>
      <c r="B317" s="7"/>
      <c r="C317" s="7"/>
      <c r="D317" s="7"/>
      <c r="E317" s="7"/>
      <c r="F317" s="7"/>
    </row>
    <row r="318" spans="1:6" ht="13.8" x14ac:dyDescent="0.25">
      <c r="A318" s="7"/>
      <c r="B318" s="7"/>
      <c r="C318" s="7"/>
      <c r="D318" s="7"/>
      <c r="E318" s="7"/>
      <c r="F318" s="7"/>
    </row>
    <row r="319" spans="1:6" ht="13.8" x14ac:dyDescent="0.25">
      <c r="A319" s="6"/>
      <c r="B319" s="7" t="s">
        <v>192</v>
      </c>
      <c r="C319" s="7"/>
      <c r="D319" s="7"/>
      <c r="E319" s="7" t="s">
        <v>193</v>
      </c>
      <c r="F319" s="7"/>
    </row>
    <row r="320" spans="1:6" ht="13.8" x14ac:dyDescent="0.25">
      <c r="A320" s="7"/>
      <c r="B320" s="7"/>
      <c r="C320" s="7"/>
      <c r="D320" s="7"/>
      <c r="E320" s="7"/>
      <c r="F320" s="7"/>
    </row>
    <row r="321" spans="1:6" ht="13.8" x14ac:dyDescent="0.25">
      <c r="A321" s="7"/>
      <c r="B321" s="7"/>
      <c r="C321" s="7"/>
      <c r="D321" s="7"/>
      <c r="E321" s="7"/>
      <c r="F321" s="7"/>
    </row>
    <row r="322" spans="1:6" ht="13.8" x14ac:dyDescent="0.25">
      <c r="A322" s="7"/>
      <c r="B322" s="7"/>
      <c r="C322" s="7"/>
      <c r="D322" s="7"/>
      <c r="E322" s="7"/>
      <c r="F322" s="7"/>
    </row>
    <row r="323" spans="1:6" ht="13.8" x14ac:dyDescent="0.25">
      <c r="A323" s="7"/>
      <c r="B323" s="7"/>
      <c r="C323" s="7"/>
      <c r="D323" s="7"/>
      <c r="E323" s="7"/>
      <c r="F323" s="7"/>
    </row>
    <row r="324" spans="1:6" ht="13.8" x14ac:dyDescent="0.25">
      <c r="A324" s="7"/>
      <c r="B324" s="7"/>
      <c r="C324" s="7"/>
      <c r="D324" s="7"/>
      <c r="E324" s="7"/>
      <c r="F324" s="7"/>
    </row>
    <row r="325" spans="1:6" ht="13.8" x14ac:dyDescent="0.25">
      <c r="A325" s="7"/>
      <c r="B325" s="7"/>
      <c r="C325" s="7"/>
      <c r="D325" s="7"/>
      <c r="E325" s="7"/>
      <c r="F325" s="7"/>
    </row>
    <row r="326" spans="1:6" ht="13.8" x14ac:dyDescent="0.25">
      <c r="A326" s="7"/>
      <c r="B326" s="7"/>
      <c r="C326" s="7"/>
      <c r="D326" s="7"/>
      <c r="E326" s="7"/>
      <c r="F326" s="7"/>
    </row>
    <row r="327" spans="1:6" ht="13.8" x14ac:dyDescent="0.25">
      <c r="A327" s="7"/>
      <c r="B327" s="7"/>
      <c r="C327" s="7"/>
      <c r="D327" s="7"/>
      <c r="E327" s="7"/>
      <c r="F327" s="7"/>
    </row>
    <row r="328" spans="1:6" ht="13.8" x14ac:dyDescent="0.25">
      <c r="A328" s="7"/>
      <c r="B328" s="7"/>
      <c r="C328" s="7"/>
      <c r="D328" s="7"/>
      <c r="E328" s="7"/>
      <c r="F328" s="7"/>
    </row>
    <row r="329" spans="1:6" ht="13.8" x14ac:dyDescent="0.25">
      <c r="A329" s="7"/>
      <c r="B329" s="7"/>
      <c r="C329" s="7"/>
      <c r="D329" s="7"/>
      <c r="E329" s="7"/>
      <c r="F329" s="7"/>
    </row>
    <row r="330" spans="1:6" ht="13.8" x14ac:dyDescent="0.25">
      <c r="A330" s="7"/>
      <c r="B330" s="7"/>
      <c r="C330" s="7"/>
      <c r="D330" s="7"/>
      <c r="E330" s="7"/>
      <c r="F330" s="7"/>
    </row>
    <row r="331" spans="1:6" ht="13.8" x14ac:dyDescent="0.25">
      <c r="A331" s="7"/>
      <c r="B331" s="7"/>
      <c r="C331" s="7"/>
      <c r="D331" s="7"/>
      <c r="E331" s="7"/>
      <c r="F331" s="7"/>
    </row>
    <row r="332" spans="1:6" ht="13.8" x14ac:dyDescent="0.25">
      <c r="A332" s="7"/>
      <c r="B332" s="7"/>
      <c r="C332" s="7"/>
      <c r="D332" s="7"/>
      <c r="E332" s="7"/>
      <c r="F332" s="7"/>
    </row>
    <row r="333" spans="1:6" ht="13.8" x14ac:dyDescent="0.25">
      <c r="A333" s="7"/>
      <c r="B333" s="7"/>
      <c r="C333" s="7"/>
      <c r="D333" s="7"/>
      <c r="E333" s="7"/>
      <c r="F333" s="7"/>
    </row>
    <row r="334" spans="1:6" ht="13.8" x14ac:dyDescent="0.25">
      <c r="A334" s="7"/>
      <c r="B334" s="7"/>
      <c r="C334" s="7"/>
      <c r="D334" s="7"/>
      <c r="E334" s="7"/>
      <c r="F334" s="7"/>
    </row>
    <row r="335" spans="1:6" ht="13.8" x14ac:dyDescent="0.25">
      <c r="A335" s="7"/>
      <c r="B335" s="7"/>
      <c r="C335" s="7"/>
      <c r="D335" s="7"/>
      <c r="E335" s="7"/>
      <c r="F335" s="7"/>
    </row>
    <row r="336" spans="1:6" ht="13.8" x14ac:dyDescent="0.25">
      <c r="A336" s="7"/>
      <c r="B336" s="7"/>
      <c r="C336" s="7"/>
      <c r="D336" s="7"/>
      <c r="E336" s="7"/>
      <c r="F336" s="7"/>
    </row>
    <row r="337" spans="1:7" ht="13.8" x14ac:dyDescent="0.25">
      <c r="A337" s="7"/>
      <c r="B337" s="7"/>
      <c r="C337" s="7"/>
      <c r="D337" s="7"/>
      <c r="E337" s="7"/>
      <c r="F337" s="7"/>
    </row>
    <row r="338" spans="1:7" ht="13.8" x14ac:dyDescent="0.25">
      <c r="A338" s="7"/>
      <c r="B338" s="7"/>
      <c r="C338" s="7"/>
      <c r="D338" s="7"/>
      <c r="E338" s="7"/>
      <c r="F338" s="7"/>
    </row>
    <row r="339" spans="1:7" ht="13.8" x14ac:dyDescent="0.25">
      <c r="A339" s="7"/>
      <c r="B339" s="7"/>
      <c r="C339" s="7"/>
      <c r="D339" s="7"/>
      <c r="E339" s="7"/>
      <c r="F339" s="7"/>
    </row>
    <row r="340" spans="1:7" ht="13.8" x14ac:dyDescent="0.25">
      <c r="A340" s="7"/>
      <c r="B340" s="7"/>
      <c r="C340" s="7"/>
      <c r="D340" s="7"/>
      <c r="E340" s="7"/>
      <c r="F340" s="7"/>
    </row>
    <row r="341" spans="1:7" ht="13.8" x14ac:dyDescent="0.25">
      <c r="A341" s="7"/>
      <c r="B341" s="7"/>
      <c r="C341" s="7"/>
      <c r="D341" s="7"/>
      <c r="E341" s="7"/>
      <c r="F341" s="7"/>
    </row>
    <row r="342" spans="1:7" ht="13.8" x14ac:dyDescent="0.25">
      <c r="A342" s="7"/>
      <c r="B342" s="7"/>
      <c r="C342" s="7"/>
      <c r="D342" s="7"/>
      <c r="E342" s="7"/>
      <c r="F342" s="7"/>
    </row>
    <row r="343" spans="1:7" ht="13.8" x14ac:dyDescent="0.25">
      <c r="A343" s="7"/>
      <c r="B343" s="7"/>
      <c r="C343" s="7"/>
      <c r="D343" s="7"/>
      <c r="E343" s="7"/>
      <c r="F343" s="7"/>
    </row>
    <row r="344" spans="1:7" ht="13.8" x14ac:dyDescent="0.25">
      <c r="A344" s="7"/>
      <c r="B344" s="7"/>
      <c r="C344" s="7"/>
      <c r="D344" s="7"/>
      <c r="E344" s="7"/>
      <c r="F344" s="7"/>
    </row>
    <row r="347" spans="1:7" ht="15.6" x14ac:dyDescent="0.3">
      <c r="B347" s="25" t="s">
        <v>0</v>
      </c>
      <c r="C347" s="26"/>
      <c r="D347" s="25"/>
      <c r="E347" s="25"/>
      <c r="F347" s="1"/>
    </row>
    <row r="348" spans="1:7" ht="13.8" x14ac:dyDescent="0.25">
      <c r="B348" s="1" t="s">
        <v>204</v>
      </c>
      <c r="C348" s="1"/>
      <c r="D348" s="1"/>
      <c r="E348" s="7"/>
      <c r="F348" s="7"/>
    </row>
    <row r="349" spans="1:7" ht="13.8" x14ac:dyDescent="0.25">
      <c r="B349" s="1" t="s">
        <v>110</v>
      </c>
    </row>
    <row r="350" spans="1:7" ht="13.8" x14ac:dyDescent="0.25">
      <c r="A350" s="3">
        <v>1</v>
      </c>
      <c r="B350" s="5" t="s">
        <v>205</v>
      </c>
      <c r="C350" s="5"/>
      <c r="D350" s="5">
        <v>2</v>
      </c>
      <c r="E350" s="5">
        <v>41000</v>
      </c>
      <c r="F350" s="5">
        <f>PRODUCT(D350:E350)</f>
        <v>82000</v>
      </c>
    </row>
    <row r="351" spans="1:7" ht="13.8" x14ac:dyDescent="0.25">
      <c r="A351" s="3">
        <v>2</v>
      </c>
      <c r="B351" s="5" t="s">
        <v>206</v>
      </c>
      <c r="C351" s="5"/>
      <c r="D351" s="5">
        <v>2</v>
      </c>
      <c r="E351" s="5">
        <v>6000</v>
      </c>
      <c r="F351" s="5">
        <f>PRODUCT(D351:E351)</f>
        <v>12000</v>
      </c>
      <c r="G351" s="7"/>
    </row>
    <row r="352" spans="1:7" ht="13.8" x14ac:dyDescent="0.25">
      <c r="A352" s="3">
        <v>3</v>
      </c>
      <c r="B352" s="5" t="s">
        <v>207</v>
      </c>
      <c r="C352" s="5"/>
      <c r="D352" s="5">
        <v>3</v>
      </c>
      <c r="E352" s="5">
        <v>250000</v>
      </c>
      <c r="F352" s="5">
        <f>PRODUCT(D352:E352)</f>
        <v>750000</v>
      </c>
      <c r="G352" s="7"/>
    </row>
    <row r="353" spans="1:7" ht="41.4" x14ac:dyDescent="0.25">
      <c r="A353" s="3">
        <v>4</v>
      </c>
      <c r="B353" s="9" t="s">
        <v>208</v>
      </c>
      <c r="C353" s="5"/>
      <c r="D353" s="5"/>
      <c r="E353" s="5"/>
      <c r="F353" s="5">
        <v>3157541</v>
      </c>
      <c r="G353" s="7"/>
    </row>
    <row r="354" spans="1:7" ht="13.8" x14ac:dyDescent="0.25">
      <c r="A354" s="5"/>
      <c r="B354" s="5" t="s">
        <v>137</v>
      </c>
      <c r="C354" s="5"/>
      <c r="D354" s="5"/>
      <c r="E354" s="5"/>
      <c r="F354" s="5">
        <f>SUM(F350:F353)</f>
        <v>4001541</v>
      </c>
      <c r="G354" s="7"/>
    </row>
    <row r="355" spans="1:7" ht="13.8" x14ac:dyDescent="0.25">
      <c r="A355" s="7"/>
      <c r="B355" s="7"/>
      <c r="C355" s="7"/>
      <c r="D355" s="7"/>
      <c r="E355" s="7"/>
      <c r="F355" s="7"/>
      <c r="G355" s="7"/>
    </row>
    <row r="356" spans="1:7" ht="13.8" x14ac:dyDescent="0.25">
      <c r="A356" s="7"/>
      <c r="B356" s="7" t="s">
        <v>209</v>
      </c>
      <c r="C356" s="7"/>
      <c r="D356" s="7"/>
      <c r="E356" s="7"/>
      <c r="F356" s="7">
        <f>SUM(F354)</f>
        <v>4001541</v>
      </c>
      <c r="G356" s="7"/>
    </row>
    <row r="357" spans="1:7" ht="13.8" x14ac:dyDescent="0.25">
      <c r="A357" s="7"/>
      <c r="B357" s="7"/>
      <c r="C357" s="7"/>
      <c r="D357" s="7"/>
      <c r="E357" s="7"/>
      <c r="F357" s="7"/>
      <c r="G357" s="7"/>
    </row>
    <row r="358" spans="1:7" ht="13.8" x14ac:dyDescent="0.25">
      <c r="A358" s="7"/>
      <c r="B358" s="7"/>
      <c r="C358" s="7"/>
      <c r="D358" s="7"/>
      <c r="E358" s="7"/>
      <c r="F358" s="7"/>
      <c r="G358" s="7"/>
    </row>
    <row r="359" spans="1:7" ht="13.8" x14ac:dyDescent="0.25">
      <c r="A359" s="7"/>
      <c r="B359" s="7"/>
      <c r="C359" s="7"/>
      <c r="D359" s="7"/>
      <c r="E359" s="7"/>
      <c r="F359" s="7"/>
      <c r="G359" s="7"/>
    </row>
    <row r="360" spans="1:7" ht="13.8" x14ac:dyDescent="0.25">
      <c r="A360" s="7"/>
      <c r="B360" s="7"/>
      <c r="C360" s="7"/>
      <c r="D360" s="7"/>
      <c r="E360" s="7"/>
      <c r="F360" s="7"/>
      <c r="G360" s="7"/>
    </row>
    <row r="361" spans="1:7" ht="13.8" x14ac:dyDescent="0.25">
      <c r="A361" s="6"/>
      <c r="B361" s="7" t="s">
        <v>192</v>
      </c>
      <c r="C361" s="7"/>
      <c r="D361" s="7"/>
      <c r="E361" s="7" t="s">
        <v>193</v>
      </c>
      <c r="F361" s="7"/>
      <c r="G361" s="7"/>
    </row>
    <row r="362" spans="1:7" ht="13.8" x14ac:dyDescent="0.25">
      <c r="G362" s="7"/>
    </row>
    <row r="402" spans="1:8" ht="15.6" x14ac:dyDescent="0.3">
      <c r="B402" s="25" t="s">
        <v>0</v>
      </c>
      <c r="C402" s="26"/>
      <c r="D402" s="25"/>
      <c r="E402" s="25"/>
      <c r="F402" s="1"/>
    </row>
    <row r="403" spans="1:8" ht="13.8" x14ac:dyDescent="0.25">
      <c r="B403" s="1" t="s">
        <v>210</v>
      </c>
      <c r="C403" s="1"/>
      <c r="D403" s="1"/>
      <c r="E403" s="1"/>
      <c r="F403" s="1"/>
    </row>
    <row r="404" spans="1:8" ht="12.75" customHeight="1" x14ac:dyDescent="0.25">
      <c r="B404" s="221" t="s">
        <v>211</v>
      </c>
      <c r="C404" s="221"/>
      <c r="D404" s="221"/>
      <c r="E404" s="221"/>
      <c r="F404" s="221"/>
      <c r="G404" s="221"/>
      <c r="H404" s="221"/>
    </row>
    <row r="405" spans="1:8" ht="13.8" x14ac:dyDescent="0.25">
      <c r="B405" s="1" t="s">
        <v>212</v>
      </c>
      <c r="C405" s="7"/>
      <c r="D405" s="7"/>
      <c r="E405" s="7"/>
      <c r="F405" s="7"/>
      <c r="G405" s="36"/>
      <c r="H405" s="36"/>
    </row>
    <row r="406" spans="1:8" ht="13.8" x14ac:dyDescent="0.25">
      <c r="G406" s="7"/>
      <c r="H406" s="7"/>
    </row>
    <row r="407" spans="1:8" ht="13.8" x14ac:dyDescent="0.25">
      <c r="A407" s="7"/>
      <c r="B407" s="7" t="s">
        <v>213</v>
      </c>
      <c r="C407" s="7"/>
      <c r="D407" s="7">
        <v>30870</v>
      </c>
      <c r="E407" s="7">
        <v>12</v>
      </c>
      <c r="F407" s="7">
        <f>PRODUCT(D407:E407)</f>
        <v>370440</v>
      </c>
    </row>
    <row r="408" spans="1:8" ht="13.8" x14ac:dyDescent="0.25">
      <c r="A408" s="7"/>
      <c r="B408" s="7" t="s">
        <v>128</v>
      </c>
      <c r="C408" s="7"/>
      <c r="D408" s="7"/>
      <c r="E408" s="7"/>
      <c r="F408" s="7">
        <f>SUM(F407)</f>
        <v>370440</v>
      </c>
      <c r="G408" s="7"/>
      <c r="H408" s="7"/>
    </row>
    <row r="409" spans="1:8" ht="13.8" x14ac:dyDescent="0.25">
      <c r="A409" s="7"/>
      <c r="B409" s="7"/>
      <c r="C409" s="7"/>
      <c r="D409" s="7"/>
      <c r="E409" s="7"/>
      <c r="F409" s="7"/>
      <c r="G409" s="7"/>
      <c r="H409" s="7"/>
    </row>
    <row r="410" spans="1:8" ht="13.8" x14ac:dyDescent="0.25">
      <c r="A410" s="7"/>
      <c r="B410" s="7" t="s">
        <v>214</v>
      </c>
      <c r="C410" s="7"/>
      <c r="D410" s="7"/>
      <c r="E410" s="7"/>
      <c r="F410" s="7">
        <f>SUM(F408)</f>
        <v>370440</v>
      </c>
      <c r="G410" s="7"/>
      <c r="H410" s="7"/>
    </row>
    <row r="411" spans="1:8" ht="13.8" x14ac:dyDescent="0.25">
      <c r="A411" s="7"/>
      <c r="B411" s="7"/>
      <c r="C411" s="7"/>
      <c r="D411" s="7"/>
      <c r="E411" s="7"/>
      <c r="F411" s="7"/>
      <c r="G411" s="7"/>
      <c r="H411" s="7"/>
    </row>
    <row r="412" spans="1:8" ht="13.8" x14ac:dyDescent="0.25">
      <c r="A412" s="7"/>
      <c r="B412" s="7"/>
      <c r="C412" s="7"/>
      <c r="D412" s="7"/>
      <c r="E412" s="7"/>
      <c r="F412" s="7"/>
      <c r="G412" s="7"/>
      <c r="H412" s="7"/>
    </row>
    <row r="413" spans="1:8" ht="13.8" x14ac:dyDescent="0.25">
      <c r="A413" s="7"/>
      <c r="B413" s="7"/>
      <c r="C413" s="7"/>
      <c r="D413" s="7"/>
      <c r="E413" s="7"/>
      <c r="F413" s="7"/>
      <c r="G413" s="7"/>
      <c r="H413" s="7"/>
    </row>
    <row r="414" spans="1:8" ht="13.8" x14ac:dyDescent="0.25">
      <c r="A414" s="7"/>
      <c r="B414" s="7"/>
      <c r="C414" s="7"/>
      <c r="D414" s="7"/>
      <c r="E414" s="7"/>
      <c r="F414" s="7"/>
      <c r="G414" s="7"/>
      <c r="H414" s="7"/>
    </row>
    <row r="415" spans="1:8" ht="13.8" x14ac:dyDescent="0.25">
      <c r="A415" s="6"/>
      <c r="B415" s="7" t="s">
        <v>192</v>
      </c>
      <c r="C415" s="7"/>
      <c r="D415" s="7"/>
      <c r="E415" s="7" t="s">
        <v>193</v>
      </c>
      <c r="F415" s="7"/>
      <c r="G415" s="7"/>
      <c r="H415" s="7"/>
    </row>
    <row r="416" spans="1:8" ht="13.8" x14ac:dyDescent="0.25">
      <c r="A416" s="7"/>
      <c r="B416" s="7"/>
      <c r="C416" s="7"/>
      <c r="D416" s="7"/>
      <c r="E416" s="7"/>
      <c r="F416" s="7"/>
      <c r="G416" s="7"/>
      <c r="H416" s="7"/>
    </row>
    <row r="417" spans="1:8" ht="13.8" x14ac:dyDescent="0.25">
      <c r="A417" s="7"/>
      <c r="B417" s="7"/>
      <c r="C417" s="7"/>
      <c r="D417" s="7"/>
      <c r="E417" s="7"/>
      <c r="F417" s="7"/>
      <c r="G417" s="7"/>
      <c r="H417" s="7"/>
    </row>
    <row r="418" spans="1:8" ht="13.8" x14ac:dyDescent="0.25">
      <c r="A418" s="7"/>
      <c r="B418" s="7"/>
      <c r="C418" s="7"/>
      <c r="D418" s="7"/>
      <c r="E418" s="7"/>
      <c r="F418" s="7"/>
      <c r="G418" s="7"/>
      <c r="H418" s="7"/>
    </row>
    <row r="419" spans="1:8" ht="13.8" x14ac:dyDescent="0.25">
      <c r="A419" s="7"/>
      <c r="B419" s="7"/>
      <c r="C419" s="7"/>
      <c r="D419" s="7"/>
      <c r="E419" s="7"/>
      <c r="F419" s="7"/>
      <c r="G419" s="7"/>
      <c r="H419" s="7"/>
    </row>
    <row r="420" spans="1:8" ht="13.8" x14ac:dyDescent="0.25">
      <c r="A420" s="7"/>
      <c r="B420" s="7"/>
      <c r="C420" s="7"/>
      <c r="D420" s="7"/>
      <c r="E420" s="7"/>
      <c r="F420" s="7"/>
      <c r="G420" s="7"/>
      <c r="H420" s="7"/>
    </row>
    <row r="421" spans="1:8" ht="13.8" x14ac:dyDescent="0.25">
      <c r="G421" s="7"/>
      <c r="H421" s="7"/>
    </row>
    <row r="460" spans="2:8" ht="15.6" x14ac:dyDescent="0.3">
      <c r="B460" s="25" t="s">
        <v>0</v>
      </c>
      <c r="C460" s="26"/>
      <c r="D460" s="25"/>
      <c r="E460" s="25"/>
      <c r="F460" s="1"/>
    </row>
    <row r="461" spans="2:8" ht="13.8" x14ac:dyDescent="0.25">
      <c r="B461" s="1" t="s">
        <v>215</v>
      </c>
      <c r="C461" s="1"/>
      <c r="D461" s="1"/>
      <c r="E461" s="1"/>
      <c r="F461" s="1"/>
    </row>
    <row r="462" spans="2:8" ht="27.6" x14ac:dyDescent="0.25">
      <c r="B462" s="36" t="s">
        <v>216</v>
      </c>
      <c r="C462" s="36"/>
      <c r="D462" s="36"/>
      <c r="E462" s="36"/>
      <c r="F462" s="36"/>
      <c r="G462" s="1"/>
      <c r="H462" s="1"/>
    </row>
    <row r="463" spans="2:8" ht="13.8" x14ac:dyDescent="0.25">
      <c r="B463" s="1" t="s">
        <v>217</v>
      </c>
      <c r="C463" s="7"/>
      <c r="D463" s="7"/>
      <c r="E463" s="7"/>
      <c r="F463" s="7"/>
      <c r="G463" s="36"/>
      <c r="H463" s="36"/>
    </row>
    <row r="464" spans="2:8" ht="13.8" x14ac:dyDescent="0.25">
      <c r="G464" s="7"/>
      <c r="H464" s="7"/>
    </row>
    <row r="465" spans="1:9" ht="41.4" x14ac:dyDescent="0.25">
      <c r="A465" s="7"/>
      <c r="B465" s="35" t="s">
        <v>218</v>
      </c>
      <c r="C465" s="7"/>
      <c r="D465" s="7"/>
      <c r="E465" s="7"/>
      <c r="F465" s="7">
        <v>35000</v>
      </c>
    </row>
    <row r="466" spans="1:9" ht="14.25" customHeight="1" x14ac:dyDescent="0.25">
      <c r="A466" s="7"/>
      <c r="B466" s="7" t="s">
        <v>128</v>
      </c>
      <c r="C466" s="7"/>
      <c r="D466" s="7"/>
      <c r="E466" s="7"/>
      <c r="F466" s="7">
        <f>SUM(F465)</f>
        <v>35000</v>
      </c>
      <c r="G466" s="7"/>
      <c r="H466" s="7"/>
    </row>
    <row r="467" spans="1:9" ht="13.8" x14ac:dyDescent="0.25">
      <c r="A467" s="7"/>
      <c r="B467" s="7"/>
      <c r="C467" s="7"/>
      <c r="D467" s="7"/>
      <c r="E467" s="7"/>
      <c r="F467" s="7"/>
      <c r="G467" s="7"/>
      <c r="H467" s="7"/>
    </row>
    <row r="468" spans="1:9" ht="26.25" customHeight="1" x14ac:dyDescent="0.25">
      <c r="A468" s="7"/>
      <c r="B468" s="7" t="s">
        <v>219</v>
      </c>
      <c r="C468" s="7"/>
      <c r="D468" s="7"/>
      <c r="E468" s="7"/>
      <c r="F468" s="7">
        <f>SUM(F466)</f>
        <v>35000</v>
      </c>
      <c r="G468" s="7"/>
      <c r="H468" s="7"/>
    </row>
    <row r="469" spans="1:9" ht="13.8" x14ac:dyDescent="0.25">
      <c r="A469" s="7"/>
      <c r="B469" s="7"/>
      <c r="C469" s="7"/>
      <c r="D469" s="7"/>
      <c r="E469" s="7"/>
      <c r="F469" s="7"/>
      <c r="G469" s="7"/>
      <c r="H469" s="7"/>
    </row>
    <row r="470" spans="1:9" ht="13.8" x14ac:dyDescent="0.25">
      <c r="A470" s="7"/>
      <c r="B470" s="7"/>
      <c r="C470" s="7"/>
      <c r="D470" s="7"/>
      <c r="E470" s="7"/>
      <c r="F470" s="7"/>
      <c r="G470" s="7"/>
      <c r="H470" s="7"/>
    </row>
    <row r="471" spans="1:9" ht="13.8" x14ac:dyDescent="0.25">
      <c r="A471" s="7"/>
      <c r="B471" s="7"/>
      <c r="C471" s="7"/>
      <c r="D471" s="7"/>
      <c r="E471" s="7"/>
      <c r="F471" s="7"/>
      <c r="G471" s="7"/>
      <c r="H471" s="7"/>
      <c r="I471" s="37"/>
    </row>
    <row r="472" spans="1:9" ht="13.8" x14ac:dyDescent="0.25">
      <c r="A472" s="7"/>
      <c r="B472" s="7"/>
      <c r="C472" s="7"/>
      <c r="D472" s="7"/>
      <c r="E472" s="7"/>
      <c r="F472" s="7"/>
      <c r="G472" s="7"/>
      <c r="H472" s="7"/>
    </row>
    <row r="473" spans="1:9" ht="13.8" x14ac:dyDescent="0.25">
      <c r="A473" s="6"/>
      <c r="B473" s="7" t="s">
        <v>192</v>
      </c>
      <c r="C473" s="7"/>
      <c r="D473" s="7"/>
      <c r="E473" s="7" t="s">
        <v>193</v>
      </c>
      <c r="F473" s="7"/>
      <c r="G473" s="7"/>
      <c r="H473" s="7"/>
    </row>
    <row r="474" spans="1:9" ht="13.8" x14ac:dyDescent="0.25">
      <c r="G474" s="7"/>
      <c r="H474" s="7"/>
    </row>
    <row r="514" spans="1:8" ht="15.6" x14ac:dyDescent="0.3">
      <c r="B514" s="25" t="s">
        <v>0</v>
      </c>
      <c r="C514" s="26"/>
      <c r="D514" s="25"/>
      <c r="E514" s="25"/>
      <c r="F514" s="1"/>
    </row>
    <row r="515" spans="1:8" ht="13.8" x14ac:dyDescent="0.25">
      <c r="A515" s="7"/>
      <c r="B515" s="1" t="s">
        <v>194</v>
      </c>
      <c r="C515" s="7"/>
      <c r="D515" s="7"/>
      <c r="E515" s="7"/>
      <c r="F515" s="7"/>
    </row>
    <row r="516" spans="1:8" ht="13.8" x14ac:dyDescent="0.25">
      <c r="A516" s="7"/>
      <c r="B516" s="1" t="s">
        <v>220</v>
      </c>
      <c r="C516" s="7"/>
      <c r="D516" s="7"/>
      <c r="E516" s="7"/>
      <c r="F516" s="7"/>
    </row>
    <row r="518" spans="1:8" ht="14.1" customHeight="1" x14ac:dyDescent="0.25">
      <c r="A518" s="6"/>
      <c r="B518" s="222" t="s">
        <v>221</v>
      </c>
      <c r="C518" s="222"/>
      <c r="D518" s="222"/>
      <c r="E518" s="222"/>
      <c r="F518" s="7"/>
      <c r="G518" s="7"/>
      <c r="H518" s="7">
        <v>1085000</v>
      </c>
    </row>
    <row r="519" spans="1:8" ht="14.1" customHeight="1" x14ac:dyDescent="0.25">
      <c r="A519" s="6"/>
      <c r="B519" s="222"/>
      <c r="C519" s="222"/>
      <c r="D519" s="222"/>
      <c r="E519" s="222"/>
      <c r="F519" s="7"/>
      <c r="G519" s="7"/>
      <c r="H519" s="7"/>
    </row>
    <row r="520" spans="1:8" ht="13.8" x14ac:dyDescent="0.25">
      <c r="A520" s="7"/>
      <c r="B520" s="7" t="s">
        <v>128</v>
      </c>
      <c r="C520" s="7"/>
      <c r="D520" s="7"/>
      <c r="E520" s="7"/>
      <c r="F520" s="7"/>
      <c r="G520" s="7"/>
      <c r="H520" s="7">
        <f>SUM(H518:H519)</f>
        <v>1085000</v>
      </c>
    </row>
    <row r="521" spans="1:8" ht="13.8" x14ac:dyDescent="0.25">
      <c r="A521" s="7"/>
      <c r="B521" s="7"/>
      <c r="C521" s="7"/>
      <c r="D521" s="7"/>
      <c r="E521" s="7"/>
      <c r="F521" s="7"/>
      <c r="G521" s="7"/>
      <c r="H521" s="7"/>
    </row>
    <row r="522" spans="1:8" ht="13.8" x14ac:dyDescent="0.25">
      <c r="A522" s="7"/>
      <c r="B522" s="7"/>
      <c r="C522" s="7"/>
      <c r="D522" s="7"/>
      <c r="E522" s="7"/>
      <c r="F522" s="7"/>
      <c r="G522" s="7"/>
      <c r="H522" s="7"/>
    </row>
    <row r="523" spans="1:8" ht="14.25" customHeight="1" x14ac:dyDescent="0.25">
      <c r="A523" s="7"/>
      <c r="B523" s="7"/>
      <c r="C523" s="7"/>
      <c r="D523" s="7"/>
      <c r="E523" s="7"/>
      <c r="F523" s="7"/>
      <c r="G523" s="7"/>
      <c r="H523" s="7"/>
    </row>
    <row r="524" spans="1:8" ht="13.8" x14ac:dyDescent="0.25">
      <c r="A524" s="6"/>
      <c r="B524" s="7" t="s">
        <v>192</v>
      </c>
      <c r="C524" s="7"/>
      <c r="D524" s="7"/>
      <c r="E524" s="7" t="s">
        <v>193</v>
      </c>
      <c r="F524" s="7"/>
      <c r="G524" s="7"/>
    </row>
  </sheetData>
  <mergeCells count="4">
    <mergeCell ref="B185:C185"/>
    <mergeCell ref="B404:H404"/>
    <mergeCell ref="B518:E518"/>
    <mergeCell ref="B519:E519"/>
  </mergeCells>
  <pageMargins left="0.78749999999999998" right="0.196527777777778" top="0.59027777777777801" bottom="0.59027777777777801" header="0.51180555555555496" footer="0.51180555555555496"/>
  <pageSetup paperSize="9" firstPageNumber="0" pageOrder="overThenDown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231"/>
  <sheetViews>
    <sheetView view="pageBreakPreview" topLeftCell="A164" zoomScale="85" zoomScaleNormal="90" zoomScalePageLayoutView="85" workbookViewId="0">
      <selection activeCell="G172" sqref="G172"/>
    </sheetView>
  </sheetViews>
  <sheetFormatPr defaultRowHeight="13.2" x14ac:dyDescent="0.25"/>
  <cols>
    <col min="1" max="1" width="3.44140625" style="38" customWidth="1"/>
    <col min="2" max="2" width="49.44140625" style="38" customWidth="1"/>
    <col min="3" max="3" width="20.5546875" style="38" customWidth="1"/>
    <col min="4" max="4" width="16.33203125" style="38" customWidth="1"/>
    <col min="5" max="5" width="16.44140625" style="38" customWidth="1"/>
    <col min="6" max="6" width="14.5546875" style="38" customWidth="1"/>
    <col min="7" max="7" width="13" style="38" customWidth="1"/>
    <col min="8" max="8" width="17.44140625" style="38" customWidth="1"/>
    <col min="9" max="1025" width="9.109375" style="38" customWidth="1"/>
  </cols>
  <sheetData>
    <row r="1" spans="1:11" s="40" customFormat="1" x14ac:dyDescent="0.25">
      <c r="A1" s="39"/>
      <c r="B1" s="39"/>
      <c r="C1" s="39"/>
      <c r="D1" s="39"/>
      <c r="E1" s="39"/>
      <c r="F1" s="39"/>
      <c r="G1" s="39"/>
      <c r="H1" s="39"/>
      <c r="I1" s="39"/>
      <c r="K1" s="39"/>
    </row>
    <row r="2" spans="1:11" s="40" customFormat="1" ht="17.399999999999999" x14ac:dyDescent="0.3">
      <c r="A2" s="39"/>
      <c r="B2" s="223" t="s">
        <v>222</v>
      </c>
      <c r="C2" s="223"/>
      <c r="D2" s="223"/>
      <c r="E2" s="223"/>
      <c r="F2" s="223"/>
      <c r="G2" s="223"/>
      <c r="H2" s="39"/>
      <c r="I2" s="39"/>
      <c r="K2" s="39"/>
    </row>
    <row r="3" spans="1:11" s="40" customFormat="1" ht="33" customHeight="1" x14ac:dyDescent="0.3">
      <c r="A3" s="39"/>
      <c r="B3" s="224" t="s">
        <v>223</v>
      </c>
      <c r="C3" s="224"/>
      <c r="D3" s="224"/>
      <c r="E3" s="224"/>
      <c r="F3" s="224"/>
      <c r="G3" s="224"/>
      <c r="H3" s="224"/>
      <c r="I3" s="39"/>
      <c r="K3" s="39"/>
    </row>
    <row r="4" spans="1:11" s="40" customFormat="1" ht="15.6" x14ac:dyDescent="0.3">
      <c r="A4" s="39"/>
      <c r="B4" s="225"/>
      <c r="C4" s="225"/>
      <c r="D4" s="225"/>
      <c r="E4" s="225"/>
      <c r="F4" s="225"/>
      <c r="G4" s="41" t="s">
        <v>224</v>
      </c>
      <c r="H4" s="39"/>
      <c r="K4" s="39"/>
    </row>
    <row r="5" spans="1:11" s="40" customFormat="1" ht="13.8" x14ac:dyDescent="0.25">
      <c r="A5" s="39"/>
      <c r="B5" s="42" t="s">
        <v>225</v>
      </c>
      <c r="C5" s="43"/>
      <c r="D5" s="43"/>
      <c r="E5" s="43"/>
      <c r="F5" s="44"/>
      <c r="G5" s="43"/>
      <c r="H5" s="43"/>
      <c r="I5" s="39"/>
      <c r="K5" s="39"/>
    </row>
    <row r="6" spans="1:11" s="40" customFormat="1" ht="13.8" x14ac:dyDescent="0.25">
      <c r="A6" s="39"/>
      <c r="B6" s="42" t="s">
        <v>226</v>
      </c>
      <c r="C6" s="43"/>
      <c r="D6" s="43"/>
      <c r="E6" s="43"/>
      <c r="F6" s="44"/>
      <c r="G6" s="43"/>
      <c r="H6" s="43"/>
      <c r="I6" s="39"/>
      <c r="K6" s="39"/>
    </row>
    <row r="7" spans="1:11" s="40" customFormat="1" ht="30" hidden="1" customHeight="1" x14ac:dyDescent="0.25">
      <c r="A7" s="45">
        <v>1</v>
      </c>
      <c r="B7" s="226" t="s">
        <v>227</v>
      </c>
      <c r="C7" s="226"/>
      <c r="D7" s="226"/>
      <c r="E7" s="226"/>
      <c r="F7" s="226"/>
      <c r="G7" s="226"/>
      <c r="H7" s="226"/>
      <c r="I7" s="39"/>
      <c r="K7" s="39"/>
    </row>
    <row r="8" spans="1:11" s="40" customFormat="1" ht="14.1" hidden="1" customHeight="1" x14ac:dyDescent="0.25">
      <c r="A8" s="45">
        <v>2</v>
      </c>
      <c r="B8" s="226" t="s">
        <v>228</v>
      </c>
      <c r="C8" s="226"/>
      <c r="D8" s="226"/>
      <c r="E8" s="226"/>
      <c r="F8" s="226"/>
      <c r="G8" s="226"/>
      <c r="H8" s="226"/>
      <c r="I8" s="39"/>
      <c r="K8" s="39"/>
    </row>
    <row r="9" spans="1:11" s="40" customFormat="1" ht="13.8" hidden="1" x14ac:dyDescent="0.25">
      <c r="A9" s="47">
        <v>3</v>
      </c>
      <c r="B9" s="43" t="s">
        <v>229</v>
      </c>
      <c r="C9" s="43"/>
      <c r="D9" s="43"/>
      <c r="E9" s="43"/>
      <c r="F9" s="43"/>
      <c r="G9" s="39"/>
      <c r="H9" s="39"/>
      <c r="I9" s="39"/>
      <c r="K9" s="39"/>
    </row>
    <row r="10" spans="1:11" s="40" customFormat="1" ht="13.8" hidden="1" x14ac:dyDescent="0.25">
      <c r="A10" s="47"/>
      <c r="B10" s="43" t="s">
        <v>230</v>
      </c>
      <c r="C10" s="43"/>
      <c r="D10" s="43"/>
      <c r="E10" s="43"/>
      <c r="F10" s="43"/>
      <c r="G10" s="39"/>
      <c r="H10" s="39"/>
      <c r="I10" s="39"/>
      <c r="K10" s="39"/>
    </row>
    <row r="11" spans="1:11" s="40" customFormat="1" ht="13.8" hidden="1" x14ac:dyDescent="0.25">
      <c r="A11" s="47">
        <v>4</v>
      </c>
      <c r="B11" s="43" t="s">
        <v>231</v>
      </c>
      <c r="C11" s="43"/>
      <c r="D11" s="43"/>
      <c r="E11" s="43"/>
      <c r="F11" s="43"/>
      <c r="G11" s="39"/>
      <c r="H11" s="39"/>
      <c r="I11" s="39"/>
      <c r="K11" s="39"/>
    </row>
    <row r="12" spans="1:11" s="40" customFormat="1" ht="13.8" hidden="1" x14ac:dyDescent="0.25">
      <c r="A12" s="47"/>
      <c r="B12" s="43" t="s">
        <v>232</v>
      </c>
      <c r="C12" s="43"/>
      <c r="D12" s="43"/>
      <c r="E12" s="43"/>
      <c r="F12" s="43"/>
      <c r="G12" s="39"/>
      <c r="H12" s="39"/>
      <c r="I12" s="39"/>
      <c r="K12" s="39"/>
    </row>
    <row r="13" spans="1:11" s="39" customFormat="1" ht="13.8" hidden="1" x14ac:dyDescent="0.25">
      <c r="A13" s="47"/>
      <c r="B13" s="43" t="s">
        <v>233</v>
      </c>
      <c r="C13" s="43"/>
      <c r="D13" s="43"/>
      <c r="E13" s="43"/>
      <c r="F13" s="43"/>
    </row>
    <row r="14" spans="1:11" s="39" customFormat="1" ht="14.1" hidden="1" customHeight="1" x14ac:dyDescent="0.25">
      <c r="A14" s="47">
        <v>5</v>
      </c>
      <c r="B14" s="227" t="s">
        <v>234</v>
      </c>
      <c r="C14" s="227"/>
      <c r="D14" s="227"/>
      <c r="E14" s="227"/>
      <c r="F14" s="227"/>
      <c r="G14" s="227"/>
      <c r="H14" s="227"/>
      <c r="I14" s="227"/>
    </row>
    <row r="15" spans="1:11" s="39" customFormat="1" ht="27.15" hidden="1" customHeight="1" x14ac:dyDescent="0.25">
      <c r="A15" s="47">
        <v>6</v>
      </c>
      <c r="B15" s="226" t="s">
        <v>235</v>
      </c>
      <c r="C15" s="226"/>
      <c r="D15" s="226"/>
      <c r="E15" s="226"/>
      <c r="F15" s="226"/>
      <c r="G15" s="226"/>
      <c r="H15" s="226"/>
    </row>
    <row r="16" spans="1:11" s="39" customFormat="1" ht="30.75" hidden="1" customHeight="1" x14ac:dyDescent="0.25">
      <c r="A16" s="47">
        <v>7</v>
      </c>
      <c r="B16" s="226" t="s">
        <v>236</v>
      </c>
      <c r="C16" s="226"/>
      <c r="D16" s="226"/>
      <c r="E16" s="226"/>
      <c r="F16" s="226"/>
      <c r="G16" s="226"/>
      <c r="H16" s="226"/>
    </row>
    <row r="17" spans="1:11" s="39" customFormat="1" ht="39.9" customHeight="1" x14ac:dyDescent="0.25">
      <c r="A17" s="47"/>
      <c r="B17" s="228" t="s">
        <v>237</v>
      </c>
      <c r="C17" s="228"/>
      <c r="D17" s="228"/>
      <c r="E17" s="228"/>
      <c r="F17" s="228"/>
      <c r="G17" s="228"/>
      <c r="H17" s="46"/>
    </row>
    <row r="18" spans="1:11" s="48" customFormat="1" ht="26.4" x14ac:dyDescent="0.25">
      <c r="B18" s="49" t="s">
        <v>238</v>
      </c>
      <c r="C18" s="49" t="s">
        <v>239</v>
      </c>
      <c r="D18" s="49" t="s">
        <v>240</v>
      </c>
      <c r="E18" s="50" t="s">
        <v>241</v>
      </c>
      <c r="F18" s="49" t="s">
        <v>242</v>
      </c>
      <c r="G18" s="49" t="s">
        <v>243</v>
      </c>
    </row>
    <row r="19" spans="1:11" s="48" customFormat="1" x14ac:dyDescent="0.25">
      <c r="B19" s="51" t="s">
        <v>244</v>
      </c>
      <c r="C19" s="52"/>
      <c r="D19" s="52"/>
      <c r="E19" s="52"/>
      <c r="F19" s="52"/>
      <c r="G19" s="52"/>
    </row>
    <row r="20" spans="1:11" s="48" customFormat="1" ht="32.25" customHeight="1" x14ac:dyDescent="0.25">
      <c r="B20" s="53" t="s">
        <v>245</v>
      </c>
      <c r="C20" s="54">
        <v>10206.5</v>
      </c>
      <c r="D20" s="54">
        <v>74.5</v>
      </c>
      <c r="E20" s="54" t="s">
        <v>246</v>
      </c>
      <c r="F20" s="54">
        <v>1.6</v>
      </c>
      <c r="G20" s="54">
        <f>C20*D20*F20</f>
        <v>1216614.8</v>
      </c>
    </row>
    <row r="21" spans="1:11" s="40" customFormat="1" ht="15" customHeight="1" x14ac:dyDescent="0.25">
      <c r="A21" s="39"/>
      <c r="B21" s="229" t="s">
        <v>137</v>
      </c>
      <c r="C21" s="229"/>
      <c r="D21" s="229"/>
      <c r="E21" s="229"/>
      <c r="F21" s="229"/>
      <c r="G21" s="55">
        <f>G20</f>
        <v>1216614.8</v>
      </c>
      <c r="H21" s="39"/>
      <c r="I21" s="39"/>
      <c r="K21" s="39"/>
    </row>
    <row r="22" spans="1:11" s="40" customFormat="1" ht="13.8" x14ac:dyDescent="0.25">
      <c r="A22" s="39"/>
      <c r="B22" s="56"/>
      <c r="C22" s="57"/>
      <c r="D22" s="57"/>
      <c r="E22" s="57"/>
      <c r="F22" s="58"/>
      <c r="G22" s="43"/>
      <c r="H22" s="43"/>
      <c r="I22" s="39"/>
      <c r="K22" s="39"/>
    </row>
    <row r="23" spans="1:11" s="61" customFormat="1" ht="22.5" customHeight="1" x14ac:dyDescent="0.35">
      <c r="A23" s="59"/>
      <c r="B23" s="60" t="s">
        <v>247</v>
      </c>
      <c r="D23" s="43"/>
      <c r="E23" s="43"/>
      <c r="F23" s="43"/>
      <c r="G23" s="62">
        <f>G21</f>
        <v>1216614.8</v>
      </c>
    </row>
    <row r="24" spans="1:11" s="40" customFormat="1" ht="30.75" customHeight="1" x14ac:dyDescent="0.25">
      <c r="A24" s="39"/>
      <c r="B24" s="63" t="s">
        <v>248</v>
      </c>
      <c r="C24" s="39"/>
      <c r="D24" s="39"/>
      <c r="E24" s="39"/>
      <c r="F24" s="39"/>
      <c r="G24" s="39"/>
      <c r="H24" s="39"/>
      <c r="I24" s="39"/>
      <c r="K24" s="39"/>
    </row>
    <row r="25" spans="1:11" s="40" customFormat="1" ht="13.8" x14ac:dyDescent="0.25">
      <c r="A25" s="43"/>
      <c r="B25" s="63"/>
      <c r="C25" s="43"/>
      <c r="D25" s="43"/>
      <c r="E25" s="43"/>
      <c r="F25" s="43"/>
      <c r="G25" s="39"/>
      <c r="H25" s="39"/>
      <c r="I25" s="39"/>
      <c r="K25" s="39"/>
    </row>
    <row r="26" spans="1:11" s="40" customFormat="1" ht="26.25" customHeight="1" x14ac:dyDescent="0.25">
      <c r="A26" s="43"/>
      <c r="B26" s="228" t="s">
        <v>249</v>
      </c>
      <c r="C26" s="228"/>
      <c r="D26" s="228"/>
      <c r="E26" s="228"/>
      <c r="F26" s="228"/>
      <c r="G26" s="228"/>
      <c r="H26" s="63"/>
      <c r="I26" s="39"/>
      <c r="K26" s="39"/>
    </row>
    <row r="27" spans="1:11" s="40" customFormat="1" ht="13.8" x14ac:dyDescent="0.25">
      <c r="A27" s="43"/>
      <c r="B27" s="63"/>
      <c r="C27" s="43"/>
      <c r="D27" s="43"/>
      <c r="E27" s="43"/>
      <c r="F27" s="43"/>
      <c r="G27" s="39"/>
      <c r="H27" s="39"/>
      <c r="I27" s="39"/>
      <c r="K27" s="39"/>
    </row>
    <row r="28" spans="1:11" s="40" customFormat="1" ht="15.75" customHeight="1" x14ac:dyDescent="0.25">
      <c r="A28" s="43"/>
      <c r="B28" s="46" t="s">
        <v>250</v>
      </c>
      <c r="C28" s="39"/>
      <c r="D28" s="64">
        <f>G20</f>
        <v>1216614.8</v>
      </c>
      <c r="E28" s="65">
        <v>0.30199999999999999</v>
      </c>
      <c r="F28" s="43"/>
      <c r="G28" s="66">
        <f>D28*E28</f>
        <v>367417.66960000002</v>
      </c>
      <c r="H28" s="39"/>
      <c r="I28" s="39"/>
      <c r="K28" s="39"/>
    </row>
    <row r="29" spans="1:11" s="40" customFormat="1" ht="18" customHeight="1" x14ac:dyDescent="0.25">
      <c r="A29" s="39"/>
      <c r="B29" s="67"/>
      <c r="C29" s="39"/>
      <c r="D29" s="68"/>
      <c r="E29" s="69"/>
      <c r="F29" s="39"/>
      <c r="G29" s="70"/>
      <c r="H29" s="39"/>
      <c r="I29" s="39"/>
      <c r="K29" s="39"/>
    </row>
    <row r="30" spans="1:11" s="40" customFormat="1" ht="16.649999999999999" customHeight="1" x14ac:dyDescent="0.35">
      <c r="A30" s="39"/>
      <c r="B30" s="60" t="s">
        <v>251</v>
      </c>
      <c r="C30" s="39"/>
      <c r="D30" s="39"/>
      <c r="E30" s="39"/>
      <c r="F30" s="39"/>
      <c r="G30" s="62">
        <f>G28+G29</f>
        <v>367417.66960000002</v>
      </c>
      <c r="H30" s="39"/>
      <c r="I30" s="39"/>
      <c r="K30" s="39"/>
    </row>
    <row r="31" spans="1:11" s="40" customFormat="1" ht="13.8" x14ac:dyDescent="0.25">
      <c r="A31" s="39"/>
      <c r="B31" s="56"/>
      <c r="C31" s="57"/>
      <c r="D31" s="57"/>
      <c r="E31" s="57"/>
      <c r="F31" s="58"/>
      <c r="G31" s="43"/>
      <c r="H31" s="43"/>
      <c r="I31" s="71"/>
      <c r="K31" s="39"/>
    </row>
    <row r="32" spans="1:11" s="40" customFormat="1" ht="13.8" hidden="1" x14ac:dyDescent="0.25">
      <c r="A32" s="39"/>
      <c r="B32" s="63" t="s">
        <v>252</v>
      </c>
      <c r="C32" s="63"/>
      <c r="D32" s="43"/>
      <c r="E32" s="43"/>
      <c r="F32" s="43"/>
      <c r="G32" s="39"/>
      <c r="H32" s="43"/>
      <c r="I32" s="39"/>
      <c r="K32" s="39"/>
    </row>
    <row r="33" spans="1:11" s="40" customFormat="1" ht="15.6" hidden="1" x14ac:dyDescent="0.3">
      <c r="A33" s="39"/>
      <c r="B33" s="72" t="s">
        <v>253</v>
      </c>
      <c r="C33" s="63"/>
      <c r="D33" s="43"/>
      <c r="E33" s="43"/>
      <c r="F33" s="43"/>
      <c r="G33" s="39"/>
      <c r="H33" s="43"/>
      <c r="I33" s="39"/>
      <c r="K33" s="39"/>
    </row>
    <row r="34" spans="1:11" s="40" customFormat="1" ht="13.8" hidden="1" x14ac:dyDescent="0.25">
      <c r="A34" s="43" t="s">
        <v>254</v>
      </c>
      <c r="B34" s="43" t="s">
        <v>255</v>
      </c>
      <c r="C34" s="63"/>
      <c r="D34" s="63"/>
      <c r="E34" s="63"/>
      <c r="F34" s="63"/>
      <c r="G34" s="43"/>
      <c r="H34" s="39"/>
      <c r="I34" s="39"/>
      <c r="K34" s="39"/>
    </row>
    <row r="35" spans="1:11" s="40" customFormat="1" ht="13.8" hidden="1" x14ac:dyDescent="0.25">
      <c r="A35" s="43"/>
      <c r="B35" s="43" t="s">
        <v>256</v>
      </c>
      <c r="C35" s="63"/>
      <c r="D35" s="63"/>
      <c r="E35" s="63"/>
      <c r="F35" s="63"/>
      <c r="G35" s="43"/>
      <c r="H35" s="39"/>
      <c r="I35" s="39"/>
      <c r="K35" s="39"/>
    </row>
    <row r="36" spans="1:11" s="40" customFormat="1" ht="13.8" hidden="1" x14ac:dyDescent="0.25">
      <c r="A36" s="43" t="s">
        <v>257</v>
      </c>
      <c r="B36" s="43" t="s">
        <v>258</v>
      </c>
      <c r="C36" s="63"/>
      <c r="D36" s="63"/>
      <c r="E36" s="63"/>
      <c r="F36" s="63"/>
      <c r="G36" s="43"/>
      <c r="H36" s="39"/>
      <c r="I36" s="39"/>
      <c r="K36" s="39"/>
    </row>
    <row r="37" spans="1:11" s="40" customFormat="1" ht="13.8" hidden="1" x14ac:dyDescent="0.25">
      <c r="A37" s="43"/>
      <c r="B37" s="43" t="s">
        <v>259</v>
      </c>
      <c r="C37" s="63"/>
      <c r="D37" s="63"/>
      <c r="E37" s="63"/>
      <c r="F37" s="63"/>
      <c r="G37" s="43"/>
      <c r="H37" s="39"/>
      <c r="I37" s="39"/>
      <c r="K37" s="39"/>
    </row>
    <row r="38" spans="1:11" s="40" customFormat="1" hidden="1" x14ac:dyDescent="0.25">
      <c r="A38" s="39"/>
      <c r="B38" s="73"/>
      <c r="C38" s="39"/>
      <c r="D38" s="39"/>
      <c r="E38" s="39"/>
      <c r="F38" s="39"/>
      <c r="G38" s="39"/>
      <c r="H38" s="39"/>
      <c r="I38" s="39"/>
      <c r="K38" s="39"/>
    </row>
    <row r="39" spans="1:11" s="40" customFormat="1" ht="13.8" hidden="1" x14ac:dyDescent="0.25">
      <c r="A39" s="74">
        <v>1</v>
      </c>
      <c r="B39" s="53" t="s">
        <v>260</v>
      </c>
      <c r="C39" s="75" t="s">
        <v>261</v>
      </c>
      <c r="D39" s="75"/>
      <c r="E39" s="76"/>
      <c r="F39" s="75">
        <f>E39*D39</f>
        <v>0</v>
      </c>
      <c r="G39" s="43"/>
      <c r="H39" s="39"/>
      <c r="I39" s="71"/>
      <c r="K39" s="39"/>
    </row>
    <row r="40" spans="1:11" s="40" customFormat="1" ht="13.8" hidden="1" x14ac:dyDescent="0.25">
      <c r="A40" s="74"/>
      <c r="B40" s="75" t="s">
        <v>128</v>
      </c>
      <c r="C40" s="75"/>
      <c r="D40" s="75"/>
      <c r="E40" s="75"/>
      <c r="F40" s="75">
        <f>SUM(F39)</f>
        <v>0</v>
      </c>
      <c r="G40" s="43"/>
      <c r="H40" s="39"/>
      <c r="I40" s="39"/>
      <c r="K40" s="39"/>
    </row>
    <row r="41" spans="1:11" s="40" customFormat="1" hidden="1" x14ac:dyDescent="0.25">
      <c r="A41" s="39"/>
      <c r="B41" s="39"/>
      <c r="C41" s="39"/>
      <c r="D41" s="39"/>
      <c r="E41" s="39"/>
      <c r="F41" s="39"/>
      <c r="G41" s="39"/>
      <c r="H41" s="39"/>
      <c r="I41" s="39"/>
      <c r="K41" s="39"/>
    </row>
    <row r="42" spans="1:11" s="40" customFormat="1" hidden="1" x14ac:dyDescent="0.25">
      <c r="A42" s="39"/>
      <c r="B42" s="39"/>
      <c r="C42" s="39"/>
      <c r="D42" s="39"/>
      <c r="E42" s="39"/>
      <c r="F42" s="39"/>
      <c r="G42" s="39"/>
      <c r="H42" s="39"/>
      <c r="I42" s="39"/>
      <c r="K42" s="39"/>
    </row>
    <row r="43" spans="1:11" s="40" customFormat="1" x14ac:dyDescent="0.25">
      <c r="A43" s="39"/>
      <c r="B43" s="77" t="s">
        <v>262</v>
      </c>
      <c r="C43" s="39"/>
      <c r="D43" s="39"/>
      <c r="E43" s="39"/>
      <c r="F43" s="39"/>
      <c r="G43" s="78">
        <f>G23+G30</f>
        <v>1584032.4696</v>
      </c>
      <c r="H43" s="39"/>
      <c r="I43" s="39"/>
      <c r="K43" s="39"/>
    </row>
    <row r="44" spans="1:11" s="40" customFormat="1" ht="23.25" customHeight="1" x14ac:dyDescent="0.25">
      <c r="A44" s="39"/>
      <c r="B44" s="63" t="s">
        <v>263</v>
      </c>
      <c r="C44" s="63"/>
      <c r="D44" s="77"/>
      <c r="E44" s="77"/>
      <c r="F44" s="39"/>
      <c r="G44" s="39"/>
      <c r="H44" s="39"/>
      <c r="I44" s="39"/>
      <c r="K44" s="39"/>
    </row>
    <row r="45" spans="1:11" s="40" customFormat="1" ht="15.6" x14ac:dyDescent="0.3">
      <c r="A45" s="43"/>
      <c r="B45" s="72"/>
      <c r="C45" s="43"/>
      <c r="D45" s="43"/>
      <c r="E45" s="43"/>
      <c r="F45" s="43"/>
      <c r="G45" s="43"/>
      <c r="H45" s="39"/>
      <c r="I45" s="39"/>
      <c r="K45" s="39"/>
    </row>
    <row r="46" spans="1:11" s="40" customFormat="1" ht="13.8" hidden="1" x14ac:dyDescent="0.25">
      <c r="A46" s="43" t="s">
        <v>254</v>
      </c>
      <c r="B46" s="43" t="s">
        <v>255</v>
      </c>
      <c r="C46" s="63"/>
      <c r="D46" s="63"/>
      <c r="E46" s="63"/>
      <c r="F46" s="63"/>
      <c r="G46" s="43"/>
      <c r="H46" s="39"/>
      <c r="I46" s="39"/>
      <c r="K46" s="39"/>
    </row>
    <row r="47" spans="1:11" s="40" customFormat="1" ht="13.8" hidden="1" x14ac:dyDescent="0.25">
      <c r="A47" s="43"/>
      <c r="B47" s="43" t="s">
        <v>256</v>
      </c>
      <c r="C47" s="63"/>
      <c r="D47" s="63"/>
      <c r="E47" s="63"/>
      <c r="F47" s="63"/>
      <c r="G47" s="43"/>
      <c r="H47" s="39"/>
      <c r="I47" s="39"/>
      <c r="K47" s="39"/>
    </row>
    <row r="48" spans="1:11" s="40" customFormat="1" ht="13.8" hidden="1" x14ac:dyDescent="0.25">
      <c r="A48" s="43" t="s">
        <v>257</v>
      </c>
      <c r="B48" s="43" t="s">
        <v>258</v>
      </c>
      <c r="C48" s="63"/>
      <c r="D48" s="63"/>
      <c r="E48" s="63"/>
      <c r="F48" s="63"/>
      <c r="G48" s="43"/>
      <c r="H48" s="39"/>
      <c r="I48" s="39"/>
      <c r="K48" s="39"/>
    </row>
    <row r="49" spans="1:11" s="40" customFormat="1" ht="13.8" hidden="1" x14ac:dyDescent="0.25">
      <c r="A49" s="43"/>
      <c r="B49" s="43" t="s">
        <v>259</v>
      </c>
      <c r="C49" s="63"/>
      <c r="D49" s="63"/>
      <c r="E49" s="63"/>
      <c r="F49" s="63"/>
      <c r="G49" s="43"/>
      <c r="H49" s="39"/>
      <c r="I49" s="39"/>
      <c r="K49" s="39"/>
    </row>
    <row r="50" spans="1:11" s="40" customFormat="1" ht="42.75" customHeight="1" x14ac:dyDescent="0.3">
      <c r="A50" s="79"/>
      <c r="B50" s="230" t="s">
        <v>238</v>
      </c>
      <c r="C50" s="230"/>
      <c r="D50" s="80" t="s">
        <v>264</v>
      </c>
      <c r="E50" s="81" t="s">
        <v>265</v>
      </c>
      <c r="F50" s="80" t="s">
        <v>266</v>
      </c>
      <c r="G50" s="82" t="s">
        <v>267</v>
      </c>
      <c r="H50" s="49" t="s">
        <v>243</v>
      </c>
    </row>
    <row r="51" spans="1:11" s="40" customFormat="1" ht="27.15" customHeight="1" x14ac:dyDescent="0.25">
      <c r="A51" s="43"/>
      <c r="B51" s="231" t="s">
        <v>268</v>
      </c>
      <c r="C51" s="231"/>
      <c r="D51" s="83">
        <v>3</v>
      </c>
      <c r="E51" s="83">
        <v>1</v>
      </c>
      <c r="F51" s="81">
        <v>3</v>
      </c>
      <c r="G51" s="81">
        <v>100</v>
      </c>
      <c r="H51" s="84">
        <f>D51*E51*F51*G51</f>
        <v>900</v>
      </c>
      <c r="I51" s="39"/>
      <c r="K51" s="39"/>
    </row>
    <row r="52" spans="1:11" s="40" customFormat="1" ht="20.25" customHeight="1" x14ac:dyDescent="0.25">
      <c r="A52" s="43"/>
      <c r="B52" s="231" t="s">
        <v>137</v>
      </c>
      <c r="C52" s="231"/>
      <c r="D52" s="231"/>
      <c r="E52" s="231"/>
      <c r="F52" s="231"/>
      <c r="G52" s="231"/>
      <c r="H52" s="84">
        <f>H51</f>
        <v>900</v>
      </c>
      <c r="I52" s="39"/>
      <c r="K52" s="39"/>
    </row>
    <row r="53" spans="1:11" s="40" customFormat="1" ht="13.5" customHeight="1" x14ac:dyDescent="0.25">
      <c r="A53" s="43"/>
      <c r="B53" s="85"/>
      <c r="C53" s="85"/>
      <c r="D53" s="85"/>
      <c r="E53" s="85"/>
      <c r="F53" s="85"/>
      <c r="G53" s="85"/>
      <c r="H53" s="64"/>
      <c r="I53" s="39"/>
      <c r="K53" s="39"/>
    </row>
    <row r="54" spans="1:11" s="40" customFormat="1" ht="30" customHeight="1" x14ac:dyDescent="0.25">
      <c r="A54" s="43"/>
      <c r="B54" s="232" t="s">
        <v>269</v>
      </c>
      <c r="C54" s="232"/>
      <c r="D54" s="232"/>
      <c r="E54" s="232"/>
      <c r="F54" s="232"/>
      <c r="G54" s="232"/>
      <c r="H54" s="232"/>
      <c r="I54" s="39"/>
      <c r="K54" s="39"/>
    </row>
    <row r="55" spans="1:11" ht="12" customHeight="1" x14ac:dyDescent="0.25">
      <c r="A55" s="43"/>
      <c r="B55" s="85"/>
      <c r="C55" s="85"/>
      <c r="D55" s="43"/>
      <c r="E55" s="87"/>
      <c r="F55" s="39"/>
      <c r="G55" s="39"/>
      <c r="H55" s="64"/>
      <c r="I55" s="39"/>
      <c r="K55" s="39"/>
    </row>
    <row r="56" spans="1:11" s="40" customFormat="1" ht="53.4" x14ac:dyDescent="0.3">
      <c r="A56" s="43"/>
      <c r="B56" s="230" t="s">
        <v>238</v>
      </c>
      <c r="C56" s="230"/>
      <c r="D56" s="80" t="s">
        <v>270</v>
      </c>
      <c r="E56" s="81" t="s">
        <v>265</v>
      </c>
      <c r="F56" s="80" t="s">
        <v>266</v>
      </c>
      <c r="G56" s="82" t="s">
        <v>267</v>
      </c>
      <c r="H56" s="49" t="s">
        <v>243</v>
      </c>
      <c r="I56" s="39"/>
      <c r="K56" s="39"/>
    </row>
    <row r="57" spans="1:11" s="40" customFormat="1" ht="13.8" x14ac:dyDescent="0.25">
      <c r="A57" s="43"/>
      <c r="B57" s="231" t="s">
        <v>271</v>
      </c>
      <c r="C57" s="231"/>
      <c r="D57" s="83">
        <v>1</v>
      </c>
      <c r="E57" s="83">
        <v>1</v>
      </c>
      <c r="F57" s="81">
        <v>15</v>
      </c>
      <c r="G57" s="81">
        <v>100</v>
      </c>
      <c r="H57" s="84">
        <f>D57*E57*F57*G57</f>
        <v>1500</v>
      </c>
      <c r="I57" s="39"/>
      <c r="K57" s="39"/>
    </row>
    <row r="58" spans="1:11" s="40" customFormat="1" ht="13.8" x14ac:dyDescent="0.25">
      <c r="A58" s="43"/>
      <c r="B58" s="231" t="s">
        <v>137</v>
      </c>
      <c r="C58" s="231"/>
      <c r="D58" s="231"/>
      <c r="E58" s="231"/>
      <c r="F58" s="231"/>
      <c r="G58" s="231"/>
      <c r="H58" s="84">
        <f>H57</f>
        <v>1500</v>
      </c>
      <c r="I58" s="39"/>
      <c r="K58" s="39"/>
    </row>
    <row r="59" spans="1:11" s="40" customFormat="1" ht="13.8" x14ac:dyDescent="0.25">
      <c r="A59" s="43"/>
      <c r="B59" s="43"/>
      <c r="C59" s="43"/>
      <c r="D59" s="43"/>
      <c r="E59" s="43"/>
      <c r="F59" s="43"/>
      <c r="G59" s="71"/>
      <c r="H59" s="88"/>
      <c r="I59" s="39"/>
      <c r="K59" s="39"/>
    </row>
    <row r="60" spans="1:11" s="40" customFormat="1" ht="16.2" x14ac:dyDescent="0.35">
      <c r="A60" s="43"/>
      <c r="B60" s="60" t="s">
        <v>272</v>
      </c>
      <c r="C60" s="43"/>
      <c r="D60" s="85"/>
      <c r="E60" s="43"/>
      <c r="F60" s="89"/>
      <c r="G60" s="71"/>
      <c r="H60" s="90">
        <f>H52+H58</f>
        <v>2400</v>
      </c>
      <c r="I60" s="39"/>
      <c r="K60" s="39"/>
    </row>
    <row r="61" spans="1:11" s="40" customFormat="1" ht="14.4" x14ac:dyDescent="0.3">
      <c r="A61" s="43"/>
      <c r="B61" s="43"/>
      <c r="C61" s="43"/>
      <c r="D61" s="43"/>
      <c r="E61" s="43"/>
      <c r="F61" s="91"/>
      <c r="G61" s="39"/>
      <c r="H61" s="39"/>
      <c r="I61" s="39"/>
      <c r="K61" s="39"/>
    </row>
    <row r="62" spans="1:11" s="40" customFormat="1" ht="13.8" x14ac:dyDescent="0.25">
      <c r="A62" s="92"/>
      <c r="B62" s="63" t="s">
        <v>273</v>
      </c>
      <c r="C62" s="59"/>
      <c r="D62" s="43"/>
      <c r="E62" s="59"/>
      <c r="F62" s="59"/>
      <c r="G62" s="59"/>
      <c r="H62" s="43"/>
      <c r="I62" s="39"/>
      <c r="K62" s="39"/>
    </row>
    <row r="63" spans="1:11" s="40" customFormat="1" ht="15.6" x14ac:dyDescent="0.3">
      <c r="A63" s="59"/>
      <c r="B63" s="72"/>
      <c r="C63" s="43"/>
      <c r="D63" s="43"/>
      <c r="E63" s="43"/>
      <c r="F63" s="43"/>
      <c r="G63" s="43"/>
      <c r="H63" s="39"/>
      <c r="I63" s="39"/>
      <c r="K63" s="39"/>
    </row>
    <row r="64" spans="1:11" s="40" customFormat="1" ht="55.8" x14ac:dyDescent="0.3">
      <c r="A64" s="79"/>
      <c r="B64" s="230" t="s">
        <v>238</v>
      </c>
      <c r="C64" s="230"/>
      <c r="D64" s="80" t="s">
        <v>274</v>
      </c>
      <c r="E64" s="81" t="s">
        <v>265</v>
      </c>
      <c r="F64" s="80" t="s">
        <v>275</v>
      </c>
      <c r="G64" s="49" t="s">
        <v>243</v>
      </c>
      <c r="H64" s="93"/>
    </row>
    <row r="65" spans="1:11" s="40" customFormat="1" ht="13.8" x14ac:dyDescent="0.25">
      <c r="A65" s="43"/>
      <c r="B65" s="233" t="s">
        <v>276</v>
      </c>
      <c r="C65" s="233"/>
      <c r="D65" s="83">
        <v>3</v>
      </c>
      <c r="E65" s="81">
        <v>1</v>
      </c>
      <c r="F65" s="94">
        <v>2800</v>
      </c>
      <c r="G65" s="95">
        <f>D65*E65*F65</f>
        <v>8400</v>
      </c>
      <c r="H65" s="39"/>
      <c r="I65" s="39"/>
      <c r="K65" s="39"/>
    </row>
    <row r="66" spans="1:11" s="40" customFormat="1" ht="13.8" x14ac:dyDescent="0.25">
      <c r="A66" s="43"/>
      <c r="B66" s="234" t="s">
        <v>137</v>
      </c>
      <c r="C66" s="234"/>
      <c r="D66" s="234"/>
      <c r="E66" s="234"/>
      <c r="F66" s="234"/>
      <c r="G66" s="95">
        <f>G65</f>
        <v>8400</v>
      </c>
      <c r="H66" s="39"/>
      <c r="I66" s="39"/>
      <c r="K66" s="39"/>
    </row>
    <row r="67" spans="1:11" ht="27.75" customHeight="1" x14ac:dyDescent="0.25">
      <c r="A67" s="43"/>
      <c r="B67" s="43"/>
      <c r="C67" s="43"/>
      <c r="D67" s="59"/>
      <c r="E67" s="96"/>
      <c r="F67" s="59"/>
      <c r="G67" s="59"/>
      <c r="H67" s="39"/>
      <c r="I67" s="39"/>
      <c r="K67" s="39"/>
    </row>
    <row r="68" spans="1:11" s="40" customFormat="1" ht="55.8" x14ac:dyDescent="0.3">
      <c r="A68" s="43"/>
      <c r="B68" s="230" t="s">
        <v>238</v>
      </c>
      <c r="C68" s="230"/>
      <c r="D68" s="80" t="s">
        <v>274</v>
      </c>
      <c r="E68" s="81" t="s">
        <v>265</v>
      </c>
      <c r="F68" s="80" t="s">
        <v>275</v>
      </c>
      <c r="G68" s="49" t="s">
        <v>243</v>
      </c>
      <c r="H68" s="39"/>
      <c r="I68" s="39"/>
      <c r="K68" s="39"/>
    </row>
    <row r="69" spans="1:11" s="40" customFormat="1" ht="31.5" customHeight="1" x14ac:dyDescent="0.25">
      <c r="A69" s="43"/>
      <c r="B69" s="235" t="s">
        <v>277</v>
      </c>
      <c r="C69" s="235"/>
      <c r="D69" s="83">
        <v>1</v>
      </c>
      <c r="E69" s="81">
        <v>1</v>
      </c>
      <c r="F69" s="94">
        <v>2800</v>
      </c>
      <c r="G69" s="95">
        <f>D69*E69*F69</f>
        <v>2800</v>
      </c>
      <c r="H69" s="39"/>
      <c r="I69" s="39"/>
      <c r="K69" s="39"/>
    </row>
    <row r="70" spans="1:11" s="40" customFormat="1" ht="13.8" x14ac:dyDescent="0.25">
      <c r="A70" s="43"/>
      <c r="B70" s="234" t="s">
        <v>137</v>
      </c>
      <c r="C70" s="234"/>
      <c r="D70" s="234"/>
      <c r="E70" s="234"/>
      <c r="F70" s="234"/>
      <c r="G70" s="97">
        <f>G69</f>
        <v>2800</v>
      </c>
      <c r="H70" s="71"/>
      <c r="I70" s="39"/>
      <c r="K70" s="39"/>
    </row>
    <row r="71" spans="1:11" s="40" customFormat="1" ht="12" customHeight="1" x14ac:dyDescent="0.25">
      <c r="A71" s="43"/>
      <c r="B71" s="43"/>
      <c r="C71" s="43"/>
      <c r="D71" s="43"/>
      <c r="E71" s="43"/>
      <c r="F71" s="63"/>
      <c r="G71" s="88"/>
      <c r="H71" s="71"/>
      <c r="I71" s="39"/>
      <c r="K71" s="39"/>
    </row>
    <row r="72" spans="1:11" s="40" customFormat="1" ht="16.2" x14ac:dyDescent="0.35">
      <c r="A72" s="43"/>
      <c r="B72" s="60" t="s">
        <v>278</v>
      </c>
      <c r="C72" s="43"/>
      <c r="D72" s="43"/>
      <c r="E72" s="43"/>
      <c r="F72" s="63"/>
      <c r="G72" s="98">
        <f>G66+G70</f>
        <v>11200</v>
      </c>
      <c r="H72" s="71"/>
      <c r="I72" s="39"/>
      <c r="K72" s="39"/>
    </row>
    <row r="73" spans="1:11" s="40" customFormat="1" ht="12" customHeight="1" x14ac:dyDescent="0.25">
      <c r="A73" s="59"/>
      <c r="B73" s="43"/>
      <c r="C73" s="43"/>
      <c r="D73" s="43"/>
      <c r="E73" s="43"/>
      <c r="G73" s="39"/>
      <c r="H73" s="39"/>
      <c r="I73" s="39"/>
      <c r="K73" s="39"/>
    </row>
    <row r="74" spans="1:11" s="40" customFormat="1" ht="13.8" x14ac:dyDescent="0.25">
      <c r="A74" s="59"/>
      <c r="B74" s="63" t="s">
        <v>279</v>
      </c>
      <c r="C74" s="63"/>
      <c r="D74" s="63"/>
      <c r="E74" s="43"/>
      <c r="F74" s="43"/>
      <c r="G74" s="39"/>
      <c r="H74" s="39"/>
      <c r="I74" s="39"/>
      <c r="J74" s="39"/>
      <c r="K74" s="39"/>
    </row>
    <row r="75" spans="1:11" s="40" customFormat="1" ht="17.25" customHeight="1" x14ac:dyDescent="0.3">
      <c r="A75" s="59"/>
      <c r="B75" s="72"/>
      <c r="C75" s="63"/>
      <c r="D75" s="63"/>
      <c r="E75" s="43"/>
      <c r="F75" s="43"/>
      <c r="G75" s="39"/>
      <c r="H75" s="39"/>
      <c r="I75" s="39"/>
      <c r="J75" s="39"/>
      <c r="K75" s="39"/>
    </row>
    <row r="76" spans="1:11" s="40" customFormat="1" ht="13.8" hidden="1" x14ac:dyDescent="0.25">
      <c r="A76" s="59"/>
      <c r="B76" s="43"/>
      <c r="C76" s="43"/>
      <c r="D76" s="43"/>
      <c r="E76" s="43"/>
      <c r="F76" s="43"/>
      <c r="G76" s="39"/>
      <c r="H76" s="39"/>
      <c r="I76" s="39"/>
      <c r="J76" s="39"/>
      <c r="K76" s="39"/>
    </row>
    <row r="77" spans="1:11" s="40" customFormat="1" ht="13.8" hidden="1" x14ac:dyDescent="0.25">
      <c r="A77" s="59"/>
      <c r="B77" s="43"/>
      <c r="C77" s="43"/>
      <c r="D77" s="43"/>
      <c r="E77" s="43"/>
      <c r="F77" s="43"/>
      <c r="G77" s="96"/>
      <c r="H77" s="39"/>
      <c r="I77" s="39"/>
      <c r="J77" s="39"/>
      <c r="K77" s="39"/>
    </row>
    <row r="78" spans="1:11" s="40" customFormat="1" ht="13.8" x14ac:dyDescent="0.25">
      <c r="A78" s="79"/>
      <c r="B78" s="49" t="s">
        <v>238</v>
      </c>
      <c r="C78" s="49" t="s">
        <v>6</v>
      </c>
      <c r="D78" s="99" t="s">
        <v>280</v>
      </c>
      <c r="E78" s="49" t="s">
        <v>243</v>
      </c>
      <c r="F78" s="39"/>
      <c r="H78" s="93"/>
    </row>
    <row r="79" spans="1:11" s="40" customFormat="1" ht="27.6" x14ac:dyDescent="0.25">
      <c r="A79" s="59"/>
      <c r="B79" s="100" t="s">
        <v>281</v>
      </c>
      <c r="C79" s="101">
        <v>5</v>
      </c>
      <c r="D79" s="101">
        <v>300</v>
      </c>
      <c r="E79" s="95">
        <v>6000</v>
      </c>
      <c r="F79" s="39"/>
      <c r="G79" s="43"/>
      <c r="H79" s="39"/>
      <c r="I79" s="39"/>
      <c r="J79" s="39"/>
      <c r="K79" s="39"/>
    </row>
    <row r="80" spans="1:11" s="40" customFormat="1" ht="13.8" x14ac:dyDescent="0.25">
      <c r="A80" s="43"/>
      <c r="B80" s="231" t="s">
        <v>137</v>
      </c>
      <c r="C80" s="231"/>
      <c r="D80" s="231"/>
      <c r="E80" s="95">
        <f>H84+E79</f>
        <v>6000</v>
      </c>
      <c r="F80" s="39"/>
      <c r="G80" s="39"/>
      <c r="H80" s="39"/>
      <c r="I80" s="39"/>
      <c r="J80" s="39"/>
      <c r="K80" s="39"/>
    </row>
    <row r="81" spans="1:11" s="40" customFormat="1" ht="13.8" x14ac:dyDescent="0.25">
      <c r="A81" s="43"/>
      <c r="B81" s="43"/>
      <c r="C81" s="102"/>
      <c r="D81" s="102"/>
      <c r="E81" s="64"/>
      <c r="F81" s="102"/>
      <c r="G81" s="39"/>
      <c r="H81" s="39"/>
      <c r="I81" s="39"/>
      <c r="J81" s="39"/>
      <c r="K81" s="39"/>
    </row>
    <row r="82" spans="1:11" s="40" customFormat="1" ht="16.2" x14ac:dyDescent="0.35">
      <c r="A82" s="59"/>
      <c r="B82" s="60" t="s">
        <v>282</v>
      </c>
      <c r="C82" s="41"/>
      <c r="D82" s="39"/>
      <c r="E82" s="103">
        <f>E80</f>
        <v>6000</v>
      </c>
      <c r="F82" s="39"/>
      <c r="G82" s="39"/>
      <c r="H82" s="39"/>
      <c r="I82" s="39"/>
      <c r="J82" s="39"/>
      <c r="K82" s="39"/>
    </row>
    <row r="83" spans="1:11" s="40" customFormat="1" ht="13.8" x14ac:dyDescent="0.25">
      <c r="A83" s="59"/>
      <c r="B83" s="43"/>
      <c r="C83" s="43"/>
      <c r="D83" s="43"/>
      <c r="E83" s="43"/>
      <c r="F83" s="43"/>
      <c r="G83" s="39"/>
      <c r="H83" s="39"/>
      <c r="I83" s="39"/>
      <c r="J83" s="39"/>
      <c r="K83" s="39"/>
    </row>
    <row r="84" spans="1:11" s="40" customFormat="1" ht="15.6" x14ac:dyDescent="0.3">
      <c r="A84" s="104"/>
      <c r="B84" s="72" t="s">
        <v>283</v>
      </c>
      <c r="C84" s="72"/>
      <c r="D84" s="72"/>
      <c r="E84" s="105"/>
      <c r="F84" s="104"/>
      <c r="G84" s="104"/>
      <c r="H84" s="104"/>
      <c r="I84" s="39"/>
      <c r="J84" s="39"/>
      <c r="K84" s="39"/>
    </row>
    <row r="85" spans="1:11" s="40" customFormat="1" ht="40.5" customHeight="1" x14ac:dyDescent="0.25">
      <c r="A85" s="232" t="s">
        <v>284</v>
      </c>
      <c r="B85" s="232"/>
      <c r="C85" s="232"/>
      <c r="D85" s="232"/>
      <c r="E85" s="232"/>
      <c r="F85" s="232"/>
      <c r="G85" s="232"/>
      <c r="H85" s="39"/>
      <c r="I85" s="39"/>
      <c r="K85" s="39"/>
    </row>
    <row r="86" spans="1:11" s="40" customFormat="1" ht="13.8" x14ac:dyDescent="0.25">
      <c r="A86" s="86"/>
      <c r="B86" s="86"/>
      <c r="C86" s="86"/>
      <c r="D86" s="86"/>
      <c r="E86" s="86"/>
      <c r="F86" s="86"/>
      <c r="G86" s="86"/>
      <c r="H86" s="39"/>
      <c r="I86" s="39"/>
      <c r="K86" s="39"/>
    </row>
    <row r="87" spans="1:11" s="40" customFormat="1" ht="27.6" x14ac:dyDescent="0.25">
      <c r="A87" s="79"/>
      <c r="B87" s="49" t="s">
        <v>238</v>
      </c>
      <c r="C87" s="106" t="s">
        <v>285</v>
      </c>
      <c r="D87" s="81" t="s">
        <v>265</v>
      </c>
      <c r="E87" s="80" t="s">
        <v>286</v>
      </c>
      <c r="F87" s="49" t="s">
        <v>243</v>
      </c>
      <c r="H87" s="93"/>
    </row>
    <row r="88" spans="1:11" s="40" customFormat="1" ht="27.6" x14ac:dyDescent="0.25">
      <c r="A88" s="59"/>
      <c r="B88" s="107" t="s">
        <v>287</v>
      </c>
      <c r="C88" s="108">
        <v>3</v>
      </c>
      <c r="D88" s="81">
        <v>1</v>
      </c>
      <c r="E88" s="83">
        <v>550</v>
      </c>
      <c r="F88" s="109">
        <f>C88*D88*E88</f>
        <v>1650</v>
      </c>
      <c r="G88" s="39"/>
      <c r="H88" s="39"/>
      <c r="I88" s="39"/>
      <c r="K88" s="39"/>
    </row>
    <row r="89" spans="1:11" s="40" customFormat="1" ht="27.6" x14ac:dyDescent="0.25">
      <c r="A89" s="59"/>
      <c r="B89" s="107" t="s">
        <v>288</v>
      </c>
      <c r="C89" s="108">
        <v>13</v>
      </c>
      <c r="D89" s="81">
        <v>1</v>
      </c>
      <c r="E89" s="83">
        <v>550</v>
      </c>
      <c r="F89" s="109">
        <f>C89*D89*E89</f>
        <v>7150</v>
      </c>
      <c r="G89" s="39"/>
      <c r="H89" s="39"/>
      <c r="I89" s="39"/>
      <c r="K89" s="39"/>
    </row>
    <row r="90" spans="1:11" s="40" customFormat="1" ht="27.6" x14ac:dyDescent="0.25">
      <c r="A90" s="59"/>
      <c r="B90" s="107" t="s">
        <v>289</v>
      </c>
      <c r="C90" s="83" t="s">
        <v>246</v>
      </c>
      <c r="D90" s="83" t="s">
        <v>246</v>
      </c>
      <c r="E90" s="83" t="s">
        <v>246</v>
      </c>
      <c r="F90" s="95">
        <v>30000</v>
      </c>
      <c r="G90" s="39"/>
      <c r="H90" s="39"/>
      <c r="I90" s="39"/>
      <c r="K90" s="39"/>
    </row>
    <row r="91" spans="1:11" s="40" customFormat="1" ht="14.1" customHeight="1" x14ac:dyDescent="0.25">
      <c r="A91" s="59"/>
      <c r="B91" s="236" t="s">
        <v>137</v>
      </c>
      <c r="C91" s="236"/>
      <c r="D91" s="236"/>
      <c r="E91" s="236"/>
      <c r="F91" s="95">
        <f>F88+F89+F90</f>
        <v>38800</v>
      </c>
      <c r="G91" s="39"/>
      <c r="H91" s="39"/>
      <c r="I91" s="39"/>
      <c r="K91" s="39"/>
    </row>
    <row r="92" spans="1:11" s="40" customFormat="1" ht="13.8" x14ac:dyDescent="0.25">
      <c r="A92" s="59"/>
      <c r="B92" s="110"/>
      <c r="C92" s="110"/>
      <c r="D92" s="110"/>
      <c r="E92" s="110"/>
      <c r="F92" s="70"/>
      <c r="G92" s="39"/>
      <c r="H92" s="39"/>
      <c r="I92" s="39"/>
      <c r="K92" s="39"/>
    </row>
    <row r="93" spans="1:11" s="40" customFormat="1" ht="11.4" customHeight="1" x14ac:dyDescent="0.25">
      <c r="A93" s="59"/>
      <c r="B93" s="110"/>
      <c r="C93" s="110"/>
      <c r="D93" s="110"/>
      <c r="E93" s="110"/>
      <c r="F93" s="70"/>
      <c r="G93" s="39"/>
      <c r="H93" s="39"/>
      <c r="I93" s="39"/>
      <c r="K93" s="39"/>
    </row>
    <row r="94" spans="1:11" ht="26.4" x14ac:dyDescent="0.25">
      <c r="A94" s="111"/>
      <c r="B94" s="49" t="s">
        <v>238</v>
      </c>
      <c r="C94" s="112" t="s">
        <v>290</v>
      </c>
      <c r="D94" s="113" t="s">
        <v>291</v>
      </c>
      <c r="E94" s="114" t="s">
        <v>292</v>
      </c>
      <c r="F94" s="49" t="s">
        <v>243</v>
      </c>
      <c r="G94" s="115"/>
      <c r="H94" s="115"/>
      <c r="I94" s="115"/>
      <c r="K94" s="115"/>
    </row>
    <row r="95" spans="1:11" ht="27.6" x14ac:dyDescent="0.25">
      <c r="A95" s="116"/>
      <c r="B95" s="117" t="s">
        <v>293</v>
      </c>
      <c r="C95" s="118">
        <v>14</v>
      </c>
      <c r="D95" s="119">
        <v>12</v>
      </c>
      <c r="E95" s="119">
        <v>2300</v>
      </c>
      <c r="F95" s="119">
        <f>C95*D95*E95</f>
        <v>386400</v>
      </c>
      <c r="G95" s="115"/>
      <c r="H95" s="115"/>
      <c r="I95" s="115"/>
      <c r="K95" s="115"/>
    </row>
    <row r="96" spans="1:11" ht="27.6" x14ac:dyDescent="0.25">
      <c r="A96" s="116"/>
      <c r="B96" s="117" t="s">
        <v>293</v>
      </c>
      <c r="C96" s="118">
        <v>1</v>
      </c>
      <c r="D96" s="119">
        <v>12</v>
      </c>
      <c r="E96" s="119">
        <v>17000</v>
      </c>
      <c r="F96" s="119">
        <f>C96*D96*E96</f>
        <v>204000</v>
      </c>
      <c r="G96" s="115"/>
      <c r="H96" s="115"/>
      <c r="I96" s="115"/>
      <c r="K96" s="115"/>
    </row>
    <row r="97" spans="1:11" ht="14.1" customHeight="1" x14ac:dyDescent="0.25">
      <c r="A97" s="115"/>
      <c r="B97" s="236" t="s">
        <v>137</v>
      </c>
      <c r="C97" s="236"/>
      <c r="D97" s="236"/>
      <c r="E97" s="236"/>
      <c r="F97" s="120">
        <f>F95+F96</f>
        <v>590400</v>
      </c>
      <c r="G97" s="115"/>
      <c r="H97" s="115"/>
      <c r="I97" s="115"/>
      <c r="K97" s="115"/>
    </row>
    <row r="98" spans="1:11" s="40" customFormat="1" ht="13.8" x14ac:dyDescent="0.25">
      <c r="A98" s="59"/>
      <c r="B98" s="110"/>
      <c r="C98" s="110"/>
      <c r="D98" s="110"/>
      <c r="E98" s="110"/>
      <c r="F98" s="70"/>
      <c r="G98" s="39"/>
      <c r="H98" s="39"/>
      <c r="I98" s="39"/>
      <c r="K98" s="39"/>
    </row>
    <row r="99" spans="1:11" ht="22.5" customHeight="1" x14ac:dyDescent="0.35">
      <c r="A99" s="43"/>
      <c r="B99" s="60" t="s">
        <v>294</v>
      </c>
      <c r="C99" s="43"/>
      <c r="D99" s="43"/>
      <c r="E99" s="43"/>
      <c r="F99" s="121">
        <f>F91+F97</f>
        <v>629200</v>
      </c>
      <c r="G99" s="39"/>
      <c r="H99" s="39"/>
      <c r="I99" s="39"/>
      <c r="K99" s="39"/>
    </row>
    <row r="100" spans="1:11" ht="17.25" customHeight="1" x14ac:dyDescent="0.35">
      <c r="A100" s="43"/>
      <c r="B100" s="60"/>
      <c r="C100" s="43"/>
      <c r="D100" s="43"/>
      <c r="E100" s="43"/>
      <c r="F100" s="121"/>
      <c r="G100" s="39"/>
      <c r="H100" s="39"/>
      <c r="I100" s="39"/>
      <c r="K100" s="39"/>
    </row>
    <row r="101" spans="1:11" s="122" customFormat="1" ht="13.8" x14ac:dyDescent="0.25">
      <c r="A101" s="61"/>
      <c r="B101" s="63" t="s">
        <v>295</v>
      </c>
      <c r="C101" s="61"/>
      <c r="D101" s="61"/>
      <c r="E101" s="61"/>
      <c r="F101" s="61"/>
      <c r="G101" s="61"/>
      <c r="H101" s="61"/>
      <c r="I101" s="61"/>
      <c r="K101" s="61"/>
    </row>
    <row r="102" spans="1:11" s="122" customFormat="1" ht="14.25" customHeight="1" x14ac:dyDescent="0.3">
      <c r="A102" s="43"/>
      <c r="B102" s="72"/>
      <c r="C102" s="43"/>
      <c r="D102" s="43"/>
      <c r="E102" s="43"/>
      <c r="F102" s="43"/>
      <c r="G102" s="61"/>
      <c r="H102" s="61"/>
      <c r="I102" s="61"/>
      <c r="K102" s="61"/>
    </row>
    <row r="103" spans="1:11" s="40" customFormat="1" ht="13.8" x14ac:dyDescent="0.25">
      <c r="A103" s="79"/>
      <c r="B103" s="49" t="s">
        <v>238</v>
      </c>
      <c r="C103" s="123" t="s">
        <v>296</v>
      </c>
      <c r="D103" s="123" t="s">
        <v>297</v>
      </c>
      <c r="E103" s="49" t="s">
        <v>243</v>
      </c>
      <c r="F103" s="124"/>
      <c r="H103" s="93"/>
    </row>
    <row r="104" spans="1:11" s="122" customFormat="1" ht="13.8" x14ac:dyDescent="0.25">
      <c r="A104" s="43"/>
      <c r="B104" s="125" t="s">
        <v>298</v>
      </c>
      <c r="C104" s="83"/>
      <c r="D104" s="83"/>
      <c r="E104" s="126">
        <v>23000</v>
      </c>
      <c r="F104" s="127"/>
      <c r="G104" s="61"/>
      <c r="H104" s="61"/>
      <c r="I104" s="61"/>
      <c r="K104" s="61"/>
    </row>
    <row r="105" spans="1:11" s="122" customFormat="1" ht="13.8" x14ac:dyDescent="0.25">
      <c r="A105" s="43"/>
      <c r="B105" s="125" t="s">
        <v>299</v>
      </c>
      <c r="C105" s="83">
        <v>4</v>
      </c>
      <c r="D105" s="83">
        <v>5000</v>
      </c>
      <c r="E105" s="126">
        <v>20000</v>
      </c>
      <c r="F105" s="127"/>
      <c r="G105" s="61"/>
      <c r="H105" s="61"/>
      <c r="I105" s="61"/>
      <c r="K105" s="61"/>
    </row>
    <row r="106" spans="1:11" s="122" customFormat="1" ht="18.75" customHeight="1" x14ac:dyDescent="0.25">
      <c r="A106" s="61"/>
      <c r="B106" s="128" t="s">
        <v>137</v>
      </c>
      <c r="C106" s="129"/>
      <c r="D106" s="129"/>
      <c r="E106" s="130">
        <f>E104+E105</f>
        <v>43000</v>
      </c>
      <c r="F106" s="131"/>
      <c r="G106" s="61"/>
      <c r="H106" s="71"/>
      <c r="I106" s="61"/>
      <c r="K106" s="61"/>
    </row>
    <row r="107" spans="1:11" s="122" customFormat="1" x14ac:dyDescent="0.25">
      <c r="A107" s="61"/>
      <c r="B107" s="61"/>
      <c r="C107" s="61"/>
      <c r="D107" s="61"/>
      <c r="E107" s="78"/>
      <c r="F107" s="61"/>
      <c r="G107" s="61"/>
      <c r="H107" s="71"/>
      <c r="I107" s="61"/>
      <c r="K107" s="61"/>
    </row>
    <row r="108" spans="1:11" s="122" customFormat="1" x14ac:dyDescent="0.25">
      <c r="A108" s="61"/>
      <c r="B108" s="132" t="s">
        <v>300</v>
      </c>
      <c r="C108" s="61"/>
      <c r="D108" s="61"/>
      <c r="E108" s="62">
        <f>E106</f>
        <v>43000</v>
      </c>
      <c r="F108" s="61"/>
      <c r="G108" s="61"/>
      <c r="H108" s="71"/>
      <c r="I108" s="61"/>
      <c r="K108" s="61"/>
    </row>
    <row r="109" spans="1:11" ht="14.25" customHeight="1" x14ac:dyDescent="0.35">
      <c r="A109" s="43"/>
      <c r="B109" s="60"/>
      <c r="C109" s="43"/>
      <c r="D109" s="43"/>
      <c r="E109" s="43"/>
      <c r="F109" s="43"/>
      <c r="G109" s="39"/>
      <c r="H109" s="39"/>
      <c r="I109" s="39"/>
      <c r="K109" s="39"/>
    </row>
    <row r="110" spans="1:11" s="122" customFormat="1" ht="13.8" x14ac:dyDescent="0.25">
      <c r="A110" s="61"/>
      <c r="B110" s="63" t="s">
        <v>301</v>
      </c>
      <c r="C110" s="61"/>
      <c r="D110" s="61"/>
      <c r="E110" s="61"/>
      <c r="F110" s="61"/>
      <c r="G110" s="61"/>
      <c r="H110" s="61"/>
      <c r="I110" s="61"/>
      <c r="K110" s="61"/>
    </row>
    <row r="111" spans="1:11" s="122" customFormat="1" ht="24.75" customHeight="1" x14ac:dyDescent="0.3">
      <c r="A111" s="43"/>
      <c r="B111" s="72"/>
      <c r="C111" s="43"/>
      <c r="D111" s="43"/>
      <c r="E111" s="43"/>
      <c r="F111" s="43"/>
      <c r="G111" s="61"/>
      <c r="H111" s="61"/>
      <c r="I111" s="61"/>
      <c r="K111" s="61"/>
    </row>
    <row r="112" spans="1:11" s="40" customFormat="1" ht="13.8" x14ac:dyDescent="0.25">
      <c r="A112" s="79"/>
      <c r="B112" s="49" t="s">
        <v>238</v>
      </c>
      <c r="C112" s="123" t="s">
        <v>290</v>
      </c>
      <c r="D112" s="123" t="s">
        <v>297</v>
      </c>
      <c r="E112" s="49" t="s">
        <v>243</v>
      </c>
      <c r="F112" s="124"/>
      <c r="H112" s="93"/>
    </row>
    <row r="113" spans="1:11" s="122" customFormat="1" ht="13.8" x14ac:dyDescent="0.25">
      <c r="A113" s="43"/>
      <c r="B113" s="125" t="s">
        <v>302</v>
      </c>
      <c r="C113" s="83">
        <v>15</v>
      </c>
      <c r="D113" s="83">
        <v>15000</v>
      </c>
      <c r="E113" s="126">
        <f>C113*D113</f>
        <v>225000</v>
      </c>
      <c r="F113" s="127"/>
      <c r="G113" s="61"/>
      <c r="H113" s="61"/>
      <c r="I113" s="61"/>
      <c r="K113" s="61"/>
    </row>
    <row r="114" spans="1:11" s="122" customFormat="1" ht="13.8" x14ac:dyDescent="0.25">
      <c r="A114" s="43"/>
      <c r="B114" s="125" t="s">
        <v>303</v>
      </c>
      <c r="C114" s="83">
        <v>15</v>
      </c>
      <c r="D114" s="83">
        <v>500</v>
      </c>
      <c r="E114" s="126">
        <f>C114*D114</f>
        <v>7500</v>
      </c>
      <c r="F114" s="127"/>
      <c r="G114" s="61"/>
      <c r="H114" s="61"/>
      <c r="I114" s="61"/>
      <c r="K114" s="61"/>
    </row>
    <row r="115" spans="1:11" s="122" customFormat="1" ht="18.75" customHeight="1" x14ac:dyDescent="0.25">
      <c r="A115" s="61"/>
      <c r="B115" s="237" t="s">
        <v>137</v>
      </c>
      <c r="C115" s="237"/>
      <c r="D115" s="237"/>
      <c r="E115" s="130">
        <f>E113+E114</f>
        <v>232500</v>
      </c>
      <c r="F115" s="131"/>
      <c r="G115" s="61"/>
      <c r="H115" s="71"/>
      <c r="I115" s="61"/>
      <c r="K115" s="61"/>
    </row>
    <row r="116" spans="1:11" s="122" customFormat="1" x14ac:dyDescent="0.25">
      <c r="A116" s="61"/>
      <c r="B116" s="61"/>
      <c r="C116" s="61"/>
      <c r="D116" s="61"/>
      <c r="E116" s="78"/>
      <c r="F116" s="61"/>
      <c r="G116" s="61"/>
      <c r="H116" s="71"/>
      <c r="I116" s="61"/>
      <c r="K116" s="61"/>
    </row>
    <row r="117" spans="1:11" s="122" customFormat="1" ht="17.25" customHeight="1" x14ac:dyDescent="0.25">
      <c r="A117" s="61"/>
      <c r="B117" s="132" t="s">
        <v>304</v>
      </c>
      <c r="C117" s="61"/>
      <c r="D117" s="61"/>
      <c r="E117" s="62">
        <f>E115</f>
        <v>232500</v>
      </c>
      <c r="F117" s="61"/>
      <c r="G117" s="61"/>
      <c r="H117" s="71"/>
      <c r="I117" s="61"/>
      <c r="K117" s="61"/>
    </row>
    <row r="118" spans="1:11" s="122" customFormat="1" x14ac:dyDescent="0.25">
      <c r="A118" s="61"/>
      <c r="B118" s="61"/>
      <c r="C118" s="61"/>
      <c r="D118" s="61"/>
      <c r="E118" s="61"/>
      <c r="F118" s="77"/>
      <c r="G118" s="61"/>
      <c r="H118" s="71"/>
      <c r="I118" s="61"/>
      <c r="K118" s="61"/>
    </row>
    <row r="119" spans="1:11" s="40" customFormat="1" ht="13.8" x14ac:dyDescent="0.25">
      <c r="A119" s="39"/>
      <c r="B119" s="63" t="s">
        <v>305</v>
      </c>
      <c r="C119" s="63"/>
      <c r="D119" s="63"/>
      <c r="E119" s="63"/>
      <c r="F119" s="63"/>
      <c r="G119" s="63"/>
      <c r="H119" s="39"/>
      <c r="I119" s="39"/>
      <c r="K119" s="39"/>
    </row>
    <row r="120" spans="1:11" s="122" customFormat="1" x14ac:dyDescent="0.25">
      <c r="A120" s="39"/>
      <c r="B120" s="57"/>
      <c r="C120" s="77"/>
      <c r="D120" s="77"/>
      <c r="E120" s="77"/>
      <c r="F120" s="77"/>
      <c r="G120" s="77"/>
      <c r="H120" s="39"/>
      <c r="I120" s="39"/>
      <c r="K120" s="39"/>
    </row>
    <row r="121" spans="1:11" s="122" customFormat="1" ht="13.8" x14ac:dyDescent="0.25">
      <c r="A121" s="86"/>
      <c r="B121" s="49" t="s">
        <v>238</v>
      </c>
      <c r="C121" s="123" t="s">
        <v>296</v>
      </c>
      <c r="D121" s="123" t="s">
        <v>306</v>
      </c>
      <c r="E121" s="49" t="s">
        <v>243</v>
      </c>
      <c r="F121" s="39"/>
      <c r="G121" s="39"/>
      <c r="I121" s="39"/>
    </row>
    <row r="122" spans="1:11" s="122" customFormat="1" ht="13.8" x14ac:dyDescent="0.25">
      <c r="A122" s="133"/>
      <c r="B122" s="107" t="s">
        <v>307</v>
      </c>
      <c r="C122" s="83">
        <v>60</v>
      </c>
      <c r="D122" s="83">
        <v>150</v>
      </c>
      <c r="E122" s="95">
        <f t="shared" ref="E122:E136" si="0">PRODUCT(C122:D122)</f>
        <v>9000</v>
      </c>
      <c r="F122" s="39"/>
      <c r="G122" s="39"/>
      <c r="H122" s="39"/>
      <c r="J122" s="39"/>
    </row>
    <row r="123" spans="1:11" s="122" customFormat="1" ht="13.8" x14ac:dyDescent="0.25">
      <c r="A123" s="133"/>
      <c r="B123" s="134" t="s">
        <v>308</v>
      </c>
      <c r="C123" s="83">
        <v>100</v>
      </c>
      <c r="D123" s="83">
        <v>3</v>
      </c>
      <c r="E123" s="95">
        <f t="shared" si="0"/>
        <v>300</v>
      </c>
      <c r="F123" s="39"/>
      <c r="G123" s="39"/>
      <c r="H123" s="39"/>
      <c r="J123" s="39"/>
    </row>
    <row r="124" spans="1:11" s="122" customFormat="1" ht="13.8" x14ac:dyDescent="0.25">
      <c r="A124" s="133"/>
      <c r="B124" s="135" t="s">
        <v>14</v>
      </c>
      <c r="C124" s="136">
        <v>10</v>
      </c>
      <c r="D124" s="83">
        <v>15</v>
      </c>
      <c r="E124" s="95">
        <f t="shared" si="0"/>
        <v>150</v>
      </c>
      <c r="F124" s="39"/>
      <c r="G124" s="39"/>
      <c r="H124" s="39"/>
      <c r="J124" s="39"/>
    </row>
    <row r="125" spans="1:11" s="122" customFormat="1" ht="13.8" x14ac:dyDescent="0.25">
      <c r="A125" s="133"/>
      <c r="B125" s="135" t="s">
        <v>309</v>
      </c>
      <c r="C125" s="136">
        <v>2</v>
      </c>
      <c r="D125" s="83">
        <v>135</v>
      </c>
      <c r="E125" s="95">
        <f t="shared" si="0"/>
        <v>270</v>
      </c>
      <c r="F125" s="39"/>
      <c r="G125" s="39"/>
      <c r="H125" s="39"/>
      <c r="J125" s="39"/>
    </row>
    <row r="126" spans="1:11" s="122" customFormat="1" ht="13.8" x14ac:dyDescent="0.25">
      <c r="A126" s="133"/>
      <c r="B126" s="135" t="s">
        <v>30</v>
      </c>
      <c r="C126" s="83">
        <v>3</v>
      </c>
      <c r="D126" s="83">
        <v>120</v>
      </c>
      <c r="E126" s="95">
        <f t="shared" si="0"/>
        <v>360</v>
      </c>
      <c r="F126" s="39"/>
      <c r="G126" s="39"/>
      <c r="H126" s="39"/>
      <c r="J126" s="39"/>
    </row>
    <row r="127" spans="1:11" s="122" customFormat="1" ht="13.8" x14ac:dyDescent="0.25">
      <c r="A127" s="133"/>
      <c r="B127" s="135" t="s">
        <v>310</v>
      </c>
      <c r="C127" s="83">
        <v>10</v>
      </c>
      <c r="D127" s="83">
        <v>40</v>
      </c>
      <c r="E127" s="95">
        <f t="shared" si="0"/>
        <v>400</v>
      </c>
      <c r="F127" s="39"/>
      <c r="G127" s="39"/>
      <c r="H127" s="39"/>
      <c r="J127" s="39"/>
    </row>
    <row r="128" spans="1:11" s="122" customFormat="1" ht="13.8" x14ac:dyDescent="0.25">
      <c r="A128" s="133"/>
      <c r="B128" s="135" t="s">
        <v>311</v>
      </c>
      <c r="C128" s="83">
        <v>20</v>
      </c>
      <c r="D128" s="83">
        <v>2</v>
      </c>
      <c r="E128" s="95">
        <f t="shared" si="0"/>
        <v>40</v>
      </c>
      <c r="F128" s="39"/>
      <c r="G128" s="39"/>
      <c r="H128" s="39"/>
      <c r="J128" s="39"/>
    </row>
    <row r="129" spans="1:11" s="122" customFormat="1" ht="13.8" x14ac:dyDescent="0.25">
      <c r="A129" s="133"/>
      <c r="B129" s="135" t="s">
        <v>312</v>
      </c>
      <c r="C129" s="83">
        <v>10</v>
      </c>
      <c r="D129" s="83">
        <v>110</v>
      </c>
      <c r="E129" s="95">
        <f t="shared" si="0"/>
        <v>1100</v>
      </c>
      <c r="F129" s="39"/>
      <c r="G129" s="39"/>
      <c r="H129" s="39"/>
      <c r="J129" s="39"/>
    </row>
    <row r="130" spans="1:11" s="122" customFormat="1" ht="13.8" x14ac:dyDescent="0.25">
      <c r="A130" s="133"/>
      <c r="B130" s="135" t="s">
        <v>313</v>
      </c>
      <c r="C130" s="83">
        <v>10</v>
      </c>
      <c r="D130" s="83">
        <v>20</v>
      </c>
      <c r="E130" s="95">
        <f t="shared" si="0"/>
        <v>200</v>
      </c>
      <c r="F130" s="39"/>
      <c r="G130" s="39"/>
      <c r="H130" s="39"/>
      <c r="J130" s="39"/>
    </row>
    <row r="131" spans="1:11" s="122" customFormat="1" ht="13.8" x14ac:dyDescent="0.25">
      <c r="A131" s="133"/>
      <c r="B131" s="135" t="s">
        <v>313</v>
      </c>
      <c r="C131" s="83">
        <v>10</v>
      </c>
      <c r="D131" s="83">
        <v>100</v>
      </c>
      <c r="E131" s="95">
        <f t="shared" si="0"/>
        <v>1000</v>
      </c>
      <c r="F131" s="39"/>
      <c r="G131" s="39"/>
      <c r="H131" s="39"/>
      <c r="J131" s="39"/>
    </row>
    <row r="132" spans="1:11" s="122" customFormat="1" ht="13.8" x14ac:dyDescent="0.25">
      <c r="A132" s="133"/>
      <c r="B132" s="135" t="s">
        <v>103</v>
      </c>
      <c r="C132" s="83">
        <v>4</v>
      </c>
      <c r="D132" s="83">
        <v>135</v>
      </c>
      <c r="E132" s="95">
        <f t="shared" si="0"/>
        <v>540</v>
      </c>
      <c r="F132" s="39"/>
      <c r="G132" s="39"/>
      <c r="H132" s="39"/>
      <c r="J132" s="39"/>
    </row>
    <row r="133" spans="1:11" s="122" customFormat="1" ht="13.8" x14ac:dyDescent="0.25">
      <c r="A133" s="133"/>
      <c r="B133" s="135" t="s">
        <v>28</v>
      </c>
      <c r="C133" s="83">
        <v>3</v>
      </c>
      <c r="D133" s="83">
        <v>280</v>
      </c>
      <c r="E133" s="95">
        <f t="shared" si="0"/>
        <v>840</v>
      </c>
      <c r="F133" s="39"/>
      <c r="G133" s="39"/>
      <c r="H133" s="39"/>
      <c r="J133" s="39"/>
    </row>
    <row r="134" spans="1:11" s="122" customFormat="1" ht="13.8" x14ac:dyDescent="0.25">
      <c r="A134" s="133"/>
      <c r="B134" s="135" t="s">
        <v>314</v>
      </c>
      <c r="C134" s="83">
        <v>19</v>
      </c>
      <c r="D134" s="83">
        <v>116</v>
      </c>
      <c r="E134" s="95">
        <f t="shared" si="0"/>
        <v>2204</v>
      </c>
      <c r="F134" s="39"/>
      <c r="G134" s="39"/>
      <c r="H134" s="39"/>
      <c r="J134" s="39"/>
    </row>
    <row r="135" spans="1:11" s="122" customFormat="1" ht="13.8" x14ac:dyDescent="0.25">
      <c r="A135" s="133"/>
      <c r="B135" s="135" t="s">
        <v>315</v>
      </c>
      <c r="C135" s="83">
        <v>50</v>
      </c>
      <c r="D135" s="83">
        <v>6</v>
      </c>
      <c r="E135" s="95">
        <f t="shared" si="0"/>
        <v>300</v>
      </c>
      <c r="F135" s="39"/>
      <c r="G135" s="39"/>
      <c r="H135" s="39"/>
      <c r="J135" s="39"/>
    </row>
    <row r="136" spans="1:11" s="122" customFormat="1" ht="13.8" x14ac:dyDescent="0.25">
      <c r="A136" s="133"/>
      <c r="B136" s="135" t="s">
        <v>316</v>
      </c>
      <c r="C136" s="83">
        <v>200</v>
      </c>
      <c r="D136" s="83">
        <v>2</v>
      </c>
      <c r="E136" s="95">
        <f t="shared" si="0"/>
        <v>400</v>
      </c>
      <c r="F136" s="39"/>
      <c r="G136" s="39"/>
      <c r="H136" s="39"/>
      <c r="J136" s="39"/>
    </row>
    <row r="137" spans="1:11" s="122" customFormat="1" ht="13.8" x14ac:dyDescent="0.25">
      <c r="A137" s="133"/>
      <c r="B137" s="135" t="s">
        <v>317</v>
      </c>
      <c r="C137" s="83">
        <v>20</v>
      </c>
      <c r="D137" s="83">
        <v>20</v>
      </c>
      <c r="E137" s="95">
        <f>C137*D137</f>
        <v>400</v>
      </c>
      <c r="F137" s="39"/>
      <c r="G137" s="39"/>
      <c r="H137" s="39"/>
      <c r="J137" s="39"/>
    </row>
    <row r="138" spans="1:11" s="122" customFormat="1" ht="13.8" x14ac:dyDescent="0.25">
      <c r="A138" s="133"/>
      <c r="B138" s="107" t="s">
        <v>318</v>
      </c>
      <c r="C138" s="137">
        <v>4</v>
      </c>
      <c r="D138" s="137">
        <v>700</v>
      </c>
      <c r="E138" s="95">
        <f>C138*D138</f>
        <v>2800</v>
      </c>
      <c r="F138" s="39"/>
      <c r="G138" s="39"/>
      <c r="H138" s="39"/>
      <c r="J138" s="39"/>
    </row>
    <row r="139" spans="1:11" s="122" customFormat="1" ht="13.8" x14ac:dyDescent="0.25">
      <c r="A139" s="133"/>
      <c r="B139" s="107" t="s">
        <v>319</v>
      </c>
      <c r="C139" s="137">
        <v>4</v>
      </c>
      <c r="D139" s="137">
        <v>150</v>
      </c>
      <c r="E139" s="95">
        <f>C139*D139</f>
        <v>600</v>
      </c>
      <c r="F139" s="39"/>
      <c r="G139" s="39"/>
      <c r="H139" s="39"/>
      <c r="J139" s="39"/>
    </row>
    <row r="140" spans="1:11" s="122" customFormat="1" ht="13.8" x14ac:dyDescent="0.25">
      <c r="A140" s="133"/>
      <c r="B140" s="107" t="s">
        <v>320</v>
      </c>
      <c r="C140" s="137">
        <v>1</v>
      </c>
      <c r="D140" s="137">
        <v>1000</v>
      </c>
      <c r="E140" s="95">
        <f>C140*D140</f>
        <v>1000</v>
      </c>
      <c r="F140" s="39"/>
      <c r="G140" s="39"/>
      <c r="H140" s="39"/>
      <c r="J140" s="39"/>
    </row>
    <row r="141" spans="1:11" s="122" customFormat="1" ht="21" customHeight="1" x14ac:dyDescent="0.25">
      <c r="A141" s="92"/>
      <c r="B141" s="236" t="s">
        <v>137</v>
      </c>
      <c r="C141" s="236"/>
      <c r="D141" s="236"/>
      <c r="E141" s="138">
        <f>SUM(E122:E140)</f>
        <v>21904</v>
      </c>
      <c r="F141" s="39"/>
      <c r="G141" s="39"/>
      <c r="H141" s="39"/>
      <c r="J141" s="39"/>
    </row>
    <row r="142" spans="1:11" s="40" customFormat="1" ht="13.8" x14ac:dyDescent="0.25">
      <c r="A142" s="59"/>
      <c r="B142" s="43"/>
      <c r="C142" s="59"/>
      <c r="D142" s="59"/>
      <c r="E142" s="59"/>
      <c r="F142" s="59"/>
      <c r="G142" s="59"/>
      <c r="H142" s="39"/>
      <c r="I142" s="39"/>
    </row>
    <row r="143" spans="1:11" s="40" customFormat="1" ht="14.4" x14ac:dyDescent="0.3">
      <c r="A143" s="59"/>
      <c r="B143" s="132" t="s">
        <v>321</v>
      </c>
      <c r="C143" s="43"/>
      <c r="D143" s="43"/>
      <c r="E143" s="139">
        <f>E141</f>
        <v>21904</v>
      </c>
      <c r="F143" s="44"/>
      <c r="G143" s="63"/>
      <c r="H143" s="43"/>
      <c r="I143" s="71"/>
      <c r="K143" s="39"/>
    </row>
    <row r="144" spans="1:11" s="40" customFormat="1" ht="14.4" x14ac:dyDescent="0.3">
      <c r="A144" s="59"/>
      <c r="B144" s="132"/>
      <c r="C144" s="43"/>
      <c r="D144" s="43"/>
      <c r="E144" s="139"/>
      <c r="F144" s="44"/>
      <c r="G144" s="63"/>
      <c r="H144" s="43"/>
      <c r="I144" s="71"/>
      <c r="K144" s="39"/>
    </row>
    <row r="145" spans="1:11" x14ac:dyDescent="0.25">
      <c r="B145" s="2" t="s">
        <v>322</v>
      </c>
    </row>
    <row r="147" spans="1:11" ht="39.6" x14ac:dyDescent="0.25">
      <c r="B147" s="140" t="s">
        <v>323</v>
      </c>
      <c r="C147" s="141" t="s">
        <v>265</v>
      </c>
      <c r="D147" s="140" t="s">
        <v>324</v>
      </c>
      <c r="E147" s="140" t="s">
        <v>325</v>
      </c>
      <c r="F147" s="141" t="s">
        <v>243</v>
      </c>
    </row>
    <row r="148" spans="1:11" ht="39" customHeight="1" x14ac:dyDescent="0.25">
      <c r="B148" s="142" t="s">
        <v>326</v>
      </c>
      <c r="C148" s="143">
        <v>2</v>
      </c>
      <c r="D148" s="143">
        <v>7768</v>
      </c>
      <c r="E148" s="143">
        <v>12</v>
      </c>
      <c r="F148" s="144">
        <f>C148*D148*E148</f>
        <v>186432</v>
      </c>
    </row>
    <row r="149" spans="1:11" x14ac:dyDescent="0.25">
      <c r="B149" s="238" t="s">
        <v>327</v>
      </c>
      <c r="C149" s="238"/>
      <c r="D149" s="238"/>
      <c r="E149" s="238"/>
      <c r="F149" s="145">
        <f>F148</f>
        <v>186432</v>
      </c>
    </row>
    <row r="151" spans="1:11" x14ac:dyDescent="0.25">
      <c r="B151" s="132" t="s">
        <v>328</v>
      </c>
      <c r="F151" s="146">
        <f>F149</f>
        <v>186432</v>
      </c>
    </row>
    <row r="152" spans="1:11" s="40" customFormat="1" x14ac:dyDescent="0.25">
      <c r="A152" s="39"/>
      <c r="B152" s="39"/>
      <c r="C152" s="39"/>
      <c r="D152" s="39"/>
      <c r="E152" s="39"/>
      <c r="F152" s="39"/>
      <c r="G152" s="39"/>
      <c r="H152" s="39"/>
      <c r="I152" s="39"/>
      <c r="K152" s="39"/>
    </row>
    <row r="153" spans="1:11" s="40" customFormat="1" ht="26.25" customHeight="1" x14ac:dyDescent="0.25">
      <c r="A153" s="59"/>
      <c r="B153" s="42" t="s">
        <v>329</v>
      </c>
      <c r="C153" s="43"/>
      <c r="D153" s="43"/>
      <c r="E153" s="147">
        <f>G23+G30+H60+G72+E82+F99+E108+E117+E143+F151</f>
        <v>2716668.4696</v>
      </c>
      <c r="F153" s="44"/>
      <c r="G153" s="148"/>
      <c r="H153" s="43"/>
      <c r="I153" s="149"/>
      <c r="K153" s="39"/>
    </row>
    <row r="154" spans="1:11" s="40" customFormat="1" ht="13.8" x14ac:dyDescent="0.25">
      <c r="A154" s="59"/>
      <c r="B154" s="42"/>
      <c r="C154" s="43"/>
      <c r="D154" s="43"/>
      <c r="E154" s="43"/>
      <c r="F154" s="44"/>
      <c r="G154" s="150"/>
      <c r="H154" s="43"/>
      <c r="I154" s="39"/>
      <c r="K154" s="39"/>
    </row>
    <row r="155" spans="1:11" s="40" customFormat="1" x14ac:dyDescent="0.25">
      <c r="A155" s="39"/>
      <c r="B155" s="39"/>
      <c r="C155" s="39"/>
      <c r="D155" s="39"/>
      <c r="E155" s="39"/>
      <c r="F155" s="39"/>
      <c r="G155" s="39"/>
      <c r="H155" s="39"/>
      <c r="I155" s="39"/>
      <c r="K155" s="39"/>
    </row>
    <row r="156" spans="1:11" s="40" customFormat="1" ht="13.8" x14ac:dyDescent="0.25">
      <c r="A156" s="39"/>
      <c r="B156" s="56"/>
      <c r="C156" s="57"/>
      <c r="D156" s="57"/>
      <c r="E156" s="57"/>
      <c r="F156" s="58"/>
      <c r="G156" s="43"/>
      <c r="H156" s="43"/>
      <c r="I156" s="39"/>
      <c r="K156" s="39"/>
    </row>
    <row r="157" spans="1:11" s="40" customFormat="1" ht="23.25" customHeight="1" x14ac:dyDescent="0.25">
      <c r="A157" s="59"/>
      <c r="B157" s="43" t="s">
        <v>330</v>
      </c>
      <c r="C157" s="43"/>
      <c r="D157" s="43"/>
      <c r="E157" s="239" t="s">
        <v>331</v>
      </c>
      <c r="F157" s="239"/>
      <c r="G157" s="43"/>
      <c r="H157" s="43"/>
      <c r="I157" s="39"/>
      <c r="K157" s="39"/>
    </row>
    <row r="158" spans="1:11" s="40" customFormat="1" ht="13.8" x14ac:dyDescent="0.25">
      <c r="A158" s="39"/>
      <c r="B158" s="39"/>
      <c r="C158" s="39"/>
      <c r="D158" s="39"/>
      <c r="E158" s="39"/>
      <c r="F158" s="39"/>
      <c r="G158" s="43"/>
      <c r="H158" s="39"/>
      <c r="I158" s="39"/>
      <c r="K158" s="39"/>
    </row>
    <row r="159" spans="1:11" s="40" customFormat="1" ht="13.8" x14ac:dyDescent="0.25">
      <c r="G159" s="43"/>
    </row>
    <row r="160" spans="1:11" s="40" customFormat="1" x14ac:dyDescent="0.25">
      <c r="A160" s="240" t="s">
        <v>332</v>
      </c>
      <c r="B160" s="240"/>
      <c r="C160" s="39"/>
      <c r="D160" s="39"/>
      <c r="E160" s="39"/>
      <c r="F160" s="39"/>
      <c r="G160" s="39"/>
      <c r="H160" s="39"/>
      <c r="I160" s="39"/>
      <c r="K160" s="39"/>
    </row>
    <row r="161" spans="1:11" s="40" customFormat="1" x14ac:dyDescent="0.25">
      <c r="A161" s="39"/>
      <c r="B161" s="39"/>
      <c r="C161" s="39"/>
      <c r="D161" s="39"/>
      <c r="E161" s="39"/>
      <c r="F161" s="39"/>
      <c r="G161" s="39"/>
      <c r="H161" s="39"/>
      <c r="I161" s="39"/>
      <c r="K161" s="39"/>
    </row>
    <row r="162" spans="1:11" s="40" customFormat="1" x14ac:dyDescent="0.25">
      <c r="A162" s="241" t="s">
        <v>333</v>
      </c>
      <c r="B162" s="241"/>
      <c r="C162" s="39"/>
      <c r="D162" s="39"/>
      <c r="E162" s="39"/>
      <c r="F162" s="39"/>
      <c r="G162" s="39"/>
      <c r="H162" s="39"/>
      <c r="I162" s="39"/>
      <c r="K162" s="39"/>
    </row>
    <row r="163" spans="1:11" s="40" customFormat="1" x14ac:dyDescent="0.25">
      <c r="A163" s="241" t="s">
        <v>334</v>
      </c>
      <c r="B163" s="241"/>
      <c r="C163" s="39"/>
      <c r="D163" s="39"/>
      <c r="E163" s="39"/>
      <c r="F163" s="39"/>
      <c r="G163" s="39"/>
      <c r="H163" s="39"/>
      <c r="I163" s="39"/>
      <c r="K163" s="39"/>
    </row>
    <row r="165" spans="1:11" s="61" customFormat="1" ht="11.4" customHeight="1" x14ac:dyDescent="0.35">
      <c r="A165" s="59"/>
      <c r="B165" s="60"/>
      <c r="D165" s="43"/>
      <c r="E165" s="43"/>
      <c r="F165" s="43"/>
      <c r="G165" s="62"/>
    </row>
    <row r="166" spans="1:11" ht="23.25" customHeight="1" x14ac:dyDescent="0.25">
      <c r="A166" s="27"/>
      <c r="B166" s="242" t="s">
        <v>335</v>
      </c>
      <c r="C166" s="242"/>
      <c r="D166" s="242"/>
      <c r="E166" s="242"/>
      <c r="F166" s="27"/>
      <c r="G166" s="27"/>
    </row>
    <row r="167" spans="1:11" ht="26.25" customHeight="1" x14ac:dyDescent="0.25">
      <c r="A167" s="243" t="s">
        <v>336</v>
      </c>
      <c r="B167" s="243"/>
      <c r="C167" s="243"/>
      <c r="D167" s="243"/>
      <c r="E167" s="243"/>
      <c r="F167" s="243"/>
      <c r="G167" s="243"/>
      <c r="H167" s="151"/>
    </row>
    <row r="168" spans="1:11" ht="13.8" x14ac:dyDescent="0.25">
      <c r="A168" s="27"/>
      <c r="B168" s="151"/>
      <c r="C168" s="151"/>
      <c r="D168" s="151"/>
      <c r="E168" s="151"/>
      <c r="F168" s="27"/>
      <c r="G168" s="27"/>
    </row>
    <row r="169" spans="1:11" ht="13.8" x14ac:dyDescent="0.25">
      <c r="A169" s="27"/>
      <c r="B169" s="152"/>
      <c r="C169" s="152"/>
      <c r="D169" s="152"/>
      <c r="E169" s="152"/>
      <c r="F169" s="27"/>
      <c r="G169" s="27"/>
    </row>
    <row r="170" spans="1:11" ht="13.8" x14ac:dyDescent="0.25">
      <c r="A170" s="27"/>
      <c r="B170" s="153" t="s">
        <v>337</v>
      </c>
      <c r="C170" s="154" t="s">
        <v>338</v>
      </c>
      <c r="D170" s="155" t="s">
        <v>243</v>
      </c>
      <c r="E170" s="152"/>
      <c r="F170" s="27"/>
      <c r="G170" s="27"/>
    </row>
    <row r="171" spans="1:11" ht="30" customHeight="1" x14ac:dyDescent="0.25">
      <c r="A171" s="27"/>
      <c r="B171" s="156" t="s">
        <v>244</v>
      </c>
      <c r="C171" s="157">
        <v>211</v>
      </c>
      <c r="D171" s="158">
        <f>G23</f>
        <v>1216614.8</v>
      </c>
      <c r="E171" s="152"/>
      <c r="F171" s="27"/>
      <c r="G171" s="27"/>
    </row>
    <row r="172" spans="1:11" ht="32.25" customHeight="1" x14ac:dyDescent="0.25">
      <c r="A172" s="27"/>
      <c r="B172" s="156" t="s">
        <v>339</v>
      </c>
      <c r="C172" s="157">
        <v>212</v>
      </c>
      <c r="D172" s="158">
        <f>H60</f>
        <v>2400</v>
      </c>
      <c r="E172" s="152"/>
      <c r="F172" s="27"/>
      <c r="G172" s="27"/>
    </row>
    <row r="173" spans="1:11" ht="27.15" customHeight="1" x14ac:dyDescent="0.25">
      <c r="A173" s="27"/>
      <c r="B173" s="156" t="s">
        <v>340</v>
      </c>
      <c r="C173" s="157">
        <v>213</v>
      </c>
      <c r="D173" s="158">
        <f>G30</f>
        <v>367417.66960000002</v>
      </c>
      <c r="E173" s="152"/>
      <c r="F173" s="27"/>
      <c r="G173" s="27"/>
    </row>
    <row r="174" spans="1:11" ht="23.25" customHeight="1" x14ac:dyDescent="0.25">
      <c r="A174" s="27"/>
      <c r="B174" s="156" t="s">
        <v>341</v>
      </c>
      <c r="C174" s="157">
        <v>221</v>
      </c>
      <c r="D174" s="158" t="s">
        <v>342</v>
      </c>
      <c r="E174" s="152"/>
      <c r="F174" s="27"/>
      <c r="G174" s="27"/>
    </row>
    <row r="175" spans="1:11" ht="26.25" customHeight="1" x14ac:dyDescent="0.25">
      <c r="A175" s="27"/>
      <c r="B175" s="156" t="s">
        <v>343</v>
      </c>
      <c r="C175" s="157">
        <v>222</v>
      </c>
      <c r="D175" s="158">
        <f>G72</f>
        <v>11200</v>
      </c>
      <c r="E175" s="152"/>
      <c r="F175" s="27"/>
      <c r="G175" s="27"/>
    </row>
    <row r="176" spans="1:11" ht="27.15" customHeight="1" x14ac:dyDescent="0.25">
      <c r="A176" s="27"/>
      <c r="B176" s="156" t="s">
        <v>344</v>
      </c>
      <c r="C176" s="157">
        <v>223</v>
      </c>
      <c r="D176" s="158" t="s">
        <v>342</v>
      </c>
      <c r="E176" s="152"/>
      <c r="F176" s="27"/>
      <c r="G176" s="27"/>
    </row>
    <row r="177" spans="1:11" ht="31.5" customHeight="1" x14ac:dyDescent="0.25">
      <c r="A177" s="27"/>
      <c r="B177" s="156" t="s">
        <v>345</v>
      </c>
      <c r="C177" s="157">
        <v>225</v>
      </c>
      <c r="D177" s="158">
        <f>E82</f>
        <v>6000</v>
      </c>
      <c r="E177" s="152"/>
      <c r="F177" s="27"/>
      <c r="G177" s="27"/>
    </row>
    <row r="178" spans="1:11" ht="31.5" customHeight="1" x14ac:dyDescent="0.25">
      <c r="A178" s="27"/>
      <c r="B178" s="156" t="s">
        <v>346</v>
      </c>
      <c r="C178" s="157">
        <v>226</v>
      </c>
      <c r="D178" s="158">
        <f>F99</f>
        <v>629200</v>
      </c>
      <c r="E178" s="152"/>
      <c r="F178" s="27"/>
      <c r="G178" s="27"/>
    </row>
    <row r="179" spans="1:11" ht="31.5" customHeight="1" x14ac:dyDescent="0.25">
      <c r="A179" s="27"/>
      <c r="B179" s="156" t="s">
        <v>347</v>
      </c>
      <c r="C179" s="157">
        <v>290</v>
      </c>
      <c r="D179" s="158">
        <f>E108</f>
        <v>43000</v>
      </c>
      <c r="E179" s="152"/>
      <c r="F179" s="27"/>
      <c r="G179" s="27"/>
    </row>
    <row r="180" spans="1:11" ht="27.15" customHeight="1" x14ac:dyDescent="0.25">
      <c r="A180" s="27"/>
      <c r="B180" s="156" t="s">
        <v>348</v>
      </c>
      <c r="C180" s="157">
        <v>310</v>
      </c>
      <c r="D180" s="158">
        <f>E117</f>
        <v>232500</v>
      </c>
      <c r="E180" s="152"/>
      <c r="F180" s="27"/>
      <c r="G180" s="27"/>
    </row>
    <row r="181" spans="1:11" ht="35.25" customHeight="1" x14ac:dyDescent="0.25">
      <c r="A181" s="27"/>
      <c r="B181" s="159" t="s">
        <v>349</v>
      </c>
      <c r="C181" s="160">
        <v>340</v>
      </c>
      <c r="D181" s="161">
        <f>E143</f>
        <v>21904</v>
      </c>
      <c r="E181" s="152"/>
      <c r="F181" s="27"/>
      <c r="G181" s="27"/>
    </row>
    <row r="182" spans="1:11" ht="35.25" customHeight="1" x14ac:dyDescent="0.25">
      <c r="A182" s="27"/>
      <c r="B182" s="162" t="s">
        <v>350</v>
      </c>
      <c r="C182" s="163">
        <v>263</v>
      </c>
      <c r="D182" s="164">
        <f>F151</f>
        <v>186432</v>
      </c>
      <c r="E182" s="152"/>
      <c r="F182" s="27"/>
      <c r="G182" s="27"/>
    </row>
    <row r="183" spans="1:11" ht="25.5" customHeight="1" x14ac:dyDescent="0.25">
      <c r="A183" s="27"/>
      <c r="B183" s="244" t="s">
        <v>128</v>
      </c>
      <c r="C183" s="244"/>
      <c r="D183" s="165">
        <f>SUM(D171:D182)</f>
        <v>2716668.4696</v>
      </c>
      <c r="E183" s="152"/>
      <c r="F183" s="27"/>
      <c r="G183" s="27"/>
    </row>
    <row r="184" spans="1:11" ht="13.8" x14ac:dyDescent="0.25">
      <c r="A184" s="27"/>
      <c r="B184" s="27"/>
      <c r="C184" s="27"/>
      <c r="D184" s="27"/>
      <c r="E184" s="27"/>
      <c r="F184" s="27"/>
      <c r="G184" s="27"/>
    </row>
    <row r="185" spans="1:11" ht="30" customHeight="1" x14ac:dyDescent="0.25">
      <c r="A185" s="59"/>
      <c r="B185" s="43"/>
      <c r="C185" s="43"/>
      <c r="D185" s="239"/>
      <c r="E185" s="239"/>
      <c r="F185" s="43"/>
      <c r="G185" s="27"/>
    </row>
    <row r="186" spans="1:11" ht="13.8" x14ac:dyDescent="0.25">
      <c r="A186" s="166"/>
      <c r="B186" s="27"/>
      <c r="C186" s="27"/>
      <c r="D186" s="27"/>
      <c r="E186" s="27"/>
      <c r="F186" s="27"/>
      <c r="G186" s="166"/>
    </row>
    <row r="187" spans="1:11" ht="13.8" hidden="1" x14ac:dyDescent="0.25">
      <c r="A187" s="43"/>
      <c r="B187" s="43"/>
      <c r="C187" s="63"/>
      <c r="D187" s="63"/>
      <c r="E187" s="63"/>
      <c r="F187" s="63"/>
      <c r="G187" s="43"/>
      <c r="H187" s="39"/>
      <c r="I187" s="39"/>
      <c r="K187" s="39"/>
    </row>
    <row r="188" spans="1:11" ht="42.75" customHeight="1" x14ac:dyDescent="0.25">
      <c r="A188" s="59"/>
      <c r="B188" s="43" t="s">
        <v>330</v>
      </c>
      <c r="C188" s="245" t="s">
        <v>331</v>
      </c>
      <c r="D188" s="245"/>
      <c r="E188" s="166"/>
      <c r="F188" s="166"/>
      <c r="G188" s="167"/>
      <c r="H188" s="168"/>
    </row>
    <row r="189" spans="1:11" ht="27.15" customHeight="1" x14ac:dyDescent="0.25"/>
    <row r="190" spans="1:11" ht="20.25" customHeight="1" x14ac:dyDescent="0.25"/>
    <row r="191" spans="1:11" ht="13.5" customHeight="1" x14ac:dyDescent="0.25"/>
    <row r="192" spans="1:11" ht="30" customHeight="1" x14ac:dyDescent="0.25"/>
    <row r="193" ht="12" customHeight="1" x14ac:dyDescent="0.25"/>
    <row r="199" ht="24.75" customHeight="1" x14ac:dyDescent="0.25"/>
    <row r="206" ht="42" customHeight="1" x14ac:dyDescent="0.25"/>
    <row r="208" ht="31.5" customHeight="1" x14ac:dyDescent="0.25"/>
    <row r="214" ht="17.25" customHeight="1" x14ac:dyDescent="0.25"/>
    <row r="215" hidden="1" x14ac:dyDescent="0.25"/>
    <row r="216" hidden="1" x14ac:dyDescent="0.25"/>
    <row r="225" ht="42.75" customHeight="1" x14ac:dyDescent="0.25"/>
    <row r="231" ht="30" customHeight="1" x14ac:dyDescent="0.25"/>
  </sheetData>
  <mergeCells count="40">
    <mergeCell ref="B166:E166"/>
    <mergeCell ref="A167:G167"/>
    <mergeCell ref="B183:C183"/>
    <mergeCell ref="D185:E185"/>
    <mergeCell ref="C188:D188"/>
    <mergeCell ref="B149:E149"/>
    <mergeCell ref="E157:F157"/>
    <mergeCell ref="A160:B160"/>
    <mergeCell ref="A162:B162"/>
    <mergeCell ref="A163:B163"/>
    <mergeCell ref="A85:G85"/>
    <mergeCell ref="B91:E91"/>
    <mergeCell ref="B97:E97"/>
    <mergeCell ref="B115:D115"/>
    <mergeCell ref="B141:D141"/>
    <mergeCell ref="B66:F66"/>
    <mergeCell ref="B68:C68"/>
    <mergeCell ref="B69:C69"/>
    <mergeCell ref="B70:F70"/>
    <mergeCell ref="B80:D80"/>
    <mergeCell ref="B56:C56"/>
    <mergeCell ref="B57:C57"/>
    <mergeCell ref="B58:G58"/>
    <mergeCell ref="B64:C64"/>
    <mergeCell ref="B65:C65"/>
    <mergeCell ref="B26:G26"/>
    <mergeCell ref="B50:C50"/>
    <mergeCell ref="B51:C51"/>
    <mergeCell ref="B52:G52"/>
    <mergeCell ref="B54:H54"/>
    <mergeCell ref="B14:I14"/>
    <mergeCell ref="B15:H15"/>
    <mergeCell ref="B16:H16"/>
    <mergeCell ref="B17:G17"/>
    <mergeCell ref="B21:F21"/>
    <mergeCell ref="B2:G2"/>
    <mergeCell ref="B3:H3"/>
    <mergeCell ref="B4:F4"/>
    <mergeCell ref="B7:H7"/>
    <mergeCell ref="B8:H8"/>
  </mergeCells>
  <pageMargins left="0.98402777777777795" right="0.196527777777778" top="0.39374999999999999" bottom="0.196527777777778" header="0.51180555555555496" footer="0.51180555555555496"/>
  <pageSetup paperSize="9" firstPageNumber="0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4"/>
  <sheetViews>
    <sheetView view="pageBreakPreview" zoomScale="85" zoomScaleNormal="90" zoomScalePageLayoutView="85" workbookViewId="0">
      <selection activeCell="G30" sqref="G30"/>
    </sheetView>
  </sheetViews>
  <sheetFormatPr defaultRowHeight="13.2" x14ac:dyDescent="0.25"/>
  <cols>
    <col min="1" max="1" width="9" customWidth="1"/>
    <col min="2" max="2" width="37.44140625" customWidth="1"/>
    <col min="3" max="3" width="10" customWidth="1"/>
    <col min="4" max="4" width="13.44140625" customWidth="1"/>
    <col min="5" max="5" width="14" customWidth="1"/>
    <col min="6" max="6" width="11.5546875"/>
    <col min="7" max="7" width="36.109375" customWidth="1"/>
    <col min="8" max="1025" width="9" customWidth="1"/>
  </cols>
  <sheetData>
    <row r="1" spans="1:6" x14ac:dyDescent="0.25">
      <c r="C1" t="s">
        <v>351</v>
      </c>
    </row>
    <row r="3" spans="1:6" x14ac:dyDescent="0.25">
      <c r="B3" t="s">
        <v>352</v>
      </c>
    </row>
    <row r="4" spans="1:6" x14ac:dyDescent="0.25">
      <c r="A4" s="169" t="s">
        <v>3</v>
      </c>
      <c r="B4" s="169" t="s">
        <v>353</v>
      </c>
      <c r="C4" s="169" t="s">
        <v>116</v>
      </c>
      <c r="D4" s="169" t="s">
        <v>117</v>
      </c>
      <c r="E4" s="169" t="s">
        <v>5</v>
      </c>
      <c r="F4" s="169" t="s">
        <v>9</v>
      </c>
    </row>
    <row r="5" spans="1:6" x14ac:dyDescent="0.25">
      <c r="A5" s="170">
        <v>1</v>
      </c>
      <c r="B5" s="171" t="s">
        <v>119</v>
      </c>
      <c r="C5" s="172">
        <v>36000</v>
      </c>
      <c r="D5" s="169">
        <v>14.26</v>
      </c>
      <c r="E5" s="169">
        <v>17</v>
      </c>
      <c r="F5" s="169"/>
    </row>
    <row r="6" spans="1:6" x14ac:dyDescent="0.25">
      <c r="A6" s="170">
        <v>2</v>
      </c>
      <c r="B6" s="171" t="s">
        <v>120</v>
      </c>
      <c r="C6" s="172">
        <v>18000</v>
      </c>
      <c r="D6" s="169">
        <v>12.65</v>
      </c>
      <c r="E6" s="169">
        <v>17</v>
      </c>
      <c r="F6" s="169"/>
    </row>
    <row r="7" spans="1:6" x14ac:dyDescent="0.25">
      <c r="A7" s="170">
        <v>3</v>
      </c>
      <c r="B7" s="171" t="s">
        <v>121</v>
      </c>
      <c r="C7" s="172">
        <v>36000</v>
      </c>
      <c r="D7" s="169">
        <v>14.78</v>
      </c>
      <c r="E7" s="169">
        <v>17</v>
      </c>
      <c r="F7" s="169"/>
    </row>
    <row r="8" spans="1:6" x14ac:dyDescent="0.25">
      <c r="A8" s="170">
        <v>4</v>
      </c>
      <c r="B8" s="171" t="s">
        <v>122</v>
      </c>
      <c r="C8" s="172">
        <v>36000</v>
      </c>
      <c r="D8" s="169">
        <v>10.51</v>
      </c>
      <c r="E8" s="169">
        <v>17</v>
      </c>
      <c r="F8" s="169"/>
    </row>
    <row r="9" spans="1:6" x14ac:dyDescent="0.25">
      <c r="A9" s="170">
        <v>5</v>
      </c>
      <c r="B9" s="171" t="s">
        <v>123</v>
      </c>
      <c r="C9" s="172">
        <v>24000</v>
      </c>
      <c r="D9" s="169">
        <v>13.6</v>
      </c>
      <c r="E9" s="169">
        <v>17</v>
      </c>
      <c r="F9" s="169"/>
    </row>
    <row r="10" spans="1:6" hidden="1" x14ac:dyDescent="0.25">
      <c r="A10" s="170"/>
      <c r="B10" s="171"/>
      <c r="C10" s="172"/>
      <c r="D10" s="169"/>
      <c r="E10" s="169"/>
      <c r="F10" s="169"/>
    </row>
    <row r="11" spans="1:6" x14ac:dyDescent="0.25">
      <c r="A11" s="170">
        <v>6</v>
      </c>
      <c r="B11" s="171" t="s">
        <v>124</v>
      </c>
      <c r="C11" s="172">
        <v>24000</v>
      </c>
      <c r="D11" s="169">
        <v>14.78</v>
      </c>
      <c r="E11" s="169">
        <v>17</v>
      </c>
      <c r="F11" s="169"/>
    </row>
    <row r="12" spans="1:6" x14ac:dyDescent="0.25">
      <c r="A12" s="170">
        <v>7</v>
      </c>
      <c r="B12" s="171" t="s">
        <v>121</v>
      </c>
      <c r="C12" s="172">
        <v>24000</v>
      </c>
      <c r="D12" s="169">
        <v>15.37</v>
      </c>
      <c r="E12" s="169">
        <v>17</v>
      </c>
      <c r="F12" s="169"/>
    </row>
    <row r="13" spans="1:6" x14ac:dyDescent="0.25">
      <c r="A13" s="170">
        <v>8</v>
      </c>
      <c r="B13" s="171" t="s">
        <v>125</v>
      </c>
      <c r="C13" s="172">
        <v>24000</v>
      </c>
      <c r="D13" s="169">
        <v>16.59</v>
      </c>
      <c r="E13" s="169">
        <v>17</v>
      </c>
      <c r="F13" s="169"/>
    </row>
    <row r="14" spans="1:6" x14ac:dyDescent="0.25">
      <c r="A14" s="170">
        <v>9</v>
      </c>
      <c r="B14" s="171" t="s">
        <v>126</v>
      </c>
      <c r="C14" s="172">
        <v>12000</v>
      </c>
      <c r="D14" s="169">
        <v>13.6</v>
      </c>
      <c r="E14" s="169">
        <v>17</v>
      </c>
      <c r="F14" s="169"/>
    </row>
    <row r="15" spans="1:6" x14ac:dyDescent="0.25">
      <c r="A15" s="173">
        <v>10</v>
      </c>
      <c r="B15" s="174" t="s">
        <v>125</v>
      </c>
      <c r="C15" s="175">
        <v>24000</v>
      </c>
      <c r="D15" s="143">
        <v>15.37</v>
      </c>
      <c r="E15" s="176">
        <v>17</v>
      </c>
      <c r="F15" s="28"/>
    </row>
    <row r="16" spans="1:6" x14ac:dyDescent="0.25">
      <c r="A16" s="170">
        <v>11</v>
      </c>
      <c r="B16" s="171" t="s">
        <v>354</v>
      </c>
      <c r="C16" s="169"/>
      <c r="D16" s="169"/>
      <c r="E16" s="169"/>
      <c r="F16" s="169"/>
    </row>
    <row r="17" spans="1:6" x14ac:dyDescent="0.25">
      <c r="A17" s="170">
        <v>12</v>
      </c>
      <c r="B17" s="171" t="s">
        <v>355</v>
      </c>
      <c r="C17" s="169"/>
      <c r="D17" s="169"/>
      <c r="E17" s="169"/>
      <c r="F17" s="169"/>
    </row>
    <row r="18" spans="1:6" x14ac:dyDescent="0.25">
      <c r="A18" s="170">
        <v>13</v>
      </c>
      <c r="B18" s="171" t="s">
        <v>356</v>
      </c>
      <c r="C18" s="169"/>
      <c r="D18" s="169"/>
      <c r="E18" s="169"/>
      <c r="F18" s="169"/>
    </row>
    <row r="19" spans="1:6" x14ac:dyDescent="0.25">
      <c r="A19" s="170">
        <v>14</v>
      </c>
      <c r="B19" s="171" t="s">
        <v>357</v>
      </c>
      <c r="C19" s="169"/>
      <c r="D19" s="169"/>
      <c r="E19" s="169"/>
      <c r="F19" s="169"/>
    </row>
    <row r="20" spans="1:6" x14ac:dyDescent="0.25">
      <c r="A20" s="170">
        <v>15</v>
      </c>
      <c r="B20" s="171" t="s">
        <v>358</v>
      </c>
      <c r="C20" s="169"/>
      <c r="D20" s="169"/>
      <c r="E20" s="169"/>
      <c r="F20" s="169"/>
    </row>
    <row r="21" spans="1:6" x14ac:dyDescent="0.25">
      <c r="A21" s="170">
        <v>16</v>
      </c>
      <c r="B21" s="171" t="s">
        <v>359</v>
      </c>
      <c r="C21" s="169"/>
      <c r="D21" s="169"/>
      <c r="E21" s="169"/>
      <c r="F21" s="169"/>
    </row>
    <row r="22" spans="1:6" x14ac:dyDescent="0.25">
      <c r="A22" s="170">
        <v>17</v>
      </c>
      <c r="B22" s="171" t="s">
        <v>360</v>
      </c>
      <c r="C22" s="169"/>
      <c r="D22" s="169"/>
      <c r="E22" s="169"/>
      <c r="F22" s="169"/>
    </row>
    <row r="23" spans="1:6" x14ac:dyDescent="0.25">
      <c r="A23" s="170">
        <v>18</v>
      </c>
      <c r="B23" s="171" t="s">
        <v>361</v>
      </c>
      <c r="C23" s="169"/>
      <c r="D23" s="169"/>
      <c r="E23" s="169"/>
      <c r="F23" s="169"/>
    </row>
    <row r="24" spans="1:6" x14ac:dyDescent="0.25">
      <c r="A24" s="170">
        <v>19</v>
      </c>
      <c r="B24" s="171" t="s">
        <v>362</v>
      </c>
      <c r="C24" s="169"/>
      <c r="D24" s="169"/>
      <c r="E24" s="169"/>
      <c r="F24" s="169"/>
    </row>
    <row r="25" spans="1:6" x14ac:dyDescent="0.25">
      <c r="A25" s="170">
        <v>20</v>
      </c>
      <c r="B25" s="171" t="s">
        <v>363</v>
      </c>
      <c r="C25" s="169"/>
      <c r="D25" s="169"/>
      <c r="E25" s="169"/>
      <c r="F25" s="169"/>
    </row>
    <row r="26" spans="1:6" x14ac:dyDescent="0.25">
      <c r="A26" s="170">
        <v>21</v>
      </c>
      <c r="B26" s="171" t="s">
        <v>364</v>
      </c>
      <c r="C26" s="169"/>
      <c r="D26" s="169"/>
      <c r="E26" s="169"/>
      <c r="F26" s="169"/>
    </row>
    <row r="27" spans="1:6" x14ac:dyDescent="0.25">
      <c r="A27" s="170">
        <v>22</v>
      </c>
      <c r="B27" s="171" t="s">
        <v>365</v>
      </c>
      <c r="C27" s="169"/>
      <c r="D27" s="169"/>
      <c r="E27" s="169"/>
      <c r="F27" s="169"/>
    </row>
    <row r="28" spans="1:6" x14ac:dyDescent="0.25">
      <c r="A28" s="170">
        <v>23</v>
      </c>
      <c r="B28" s="171" t="s">
        <v>366</v>
      </c>
      <c r="C28" s="169"/>
      <c r="D28" s="169"/>
      <c r="E28" s="169"/>
      <c r="F28" s="169"/>
    </row>
    <row r="29" spans="1:6" x14ac:dyDescent="0.25">
      <c r="A29" s="170">
        <v>24</v>
      </c>
      <c r="B29" s="171" t="s">
        <v>367</v>
      </c>
      <c r="C29" s="169"/>
      <c r="D29" s="169"/>
      <c r="E29" s="169"/>
      <c r="F29" s="169"/>
    </row>
    <row r="30" spans="1:6" x14ac:dyDescent="0.25">
      <c r="A30" s="170">
        <v>25</v>
      </c>
      <c r="B30" s="171" t="s">
        <v>368</v>
      </c>
      <c r="C30" s="169"/>
      <c r="D30" s="169"/>
      <c r="E30" s="169"/>
      <c r="F30" s="169"/>
    </row>
    <row r="31" spans="1:6" x14ac:dyDescent="0.25">
      <c r="A31" s="170">
        <v>26</v>
      </c>
      <c r="B31" s="171" t="s">
        <v>369</v>
      </c>
      <c r="C31" s="169"/>
      <c r="D31" s="169"/>
      <c r="E31" s="169"/>
      <c r="F31" s="169"/>
    </row>
    <row r="32" spans="1:6" x14ac:dyDescent="0.25">
      <c r="A32" s="170">
        <v>27</v>
      </c>
      <c r="B32" s="171" t="s">
        <v>370</v>
      </c>
      <c r="C32" s="169"/>
      <c r="D32" s="169"/>
      <c r="E32" s="169"/>
      <c r="F32" s="169"/>
    </row>
    <row r="33" spans="1:6" x14ac:dyDescent="0.25">
      <c r="A33" s="170">
        <v>28</v>
      </c>
      <c r="B33" s="171" t="s">
        <v>371</v>
      </c>
      <c r="C33" s="169"/>
      <c r="D33" s="169"/>
      <c r="E33" s="169"/>
      <c r="F33" s="169"/>
    </row>
    <row r="34" spans="1:6" x14ac:dyDescent="0.25">
      <c r="A34" s="170">
        <v>29</v>
      </c>
      <c r="B34" s="171" t="s">
        <v>372</v>
      </c>
      <c r="C34" s="169"/>
      <c r="D34" s="169"/>
      <c r="E34" s="169"/>
      <c r="F34" s="169"/>
    </row>
    <row r="35" spans="1:6" x14ac:dyDescent="0.25">
      <c r="A35" s="170">
        <v>30</v>
      </c>
      <c r="B35" s="171" t="s">
        <v>373</v>
      </c>
      <c r="C35" s="169"/>
      <c r="D35" s="169"/>
      <c r="E35" s="169"/>
      <c r="F35" s="169"/>
    </row>
    <row r="36" spans="1:6" x14ac:dyDescent="0.25">
      <c r="A36" s="170">
        <v>31</v>
      </c>
      <c r="B36" s="171" t="s">
        <v>374</v>
      </c>
      <c r="C36" s="169"/>
      <c r="D36" s="169"/>
      <c r="E36" s="169"/>
      <c r="F36" s="169"/>
    </row>
    <row r="37" spans="1:6" x14ac:dyDescent="0.25">
      <c r="A37" s="177"/>
      <c r="B37" s="174" t="s">
        <v>128</v>
      </c>
      <c r="C37" s="178"/>
      <c r="D37" s="28"/>
      <c r="E37" s="28"/>
      <c r="F37" s="28"/>
    </row>
    <row r="40" spans="1:6" x14ac:dyDescent="0.25">
      <c r="F40" t="s">
        <v>375</v>
      </c>
    </row>
    <row r="41" spans="1:6" x14ac:dyDescent="0.25">
      <c r="F41" t="s">
        <v>376</v>
      </c>
    </row>
    <row r="42" spans="1:6" x14ac:dyDescent="0.25">
      <c r="F42" t="s">
        <v>377</v>
      </c>
    </row>
    <row r="45" spans="1:6" x14ac:dyDescent="0.25">
      <c r="F45" t="s">
        <v>378</v>
      </c>
    </row>
    <row r="46" spans="1:6" x14ac:dyDescent="0.25">
      <c r="F46" t="s">
        <v>379</v>
      </c>
    </row>
    <row r="49" spans="1:7" ht="17.399999999999999" x14ac:dyDescent="0.3">
      <c r="C49" s="179" t="s">
        <v>380</v>
      </c>
    </row>
    <row r="50" spans="1:7" ht="15.6" x14ac:dyDescent="0.3">
      <c r="B50" s="180" t="s">
        <v>381</v>
      </c>
    </row>
    <row r="52" spans="1:7" ht="37.5" customHeight="1" x14ac:dyDescent="0.25">
      <c r="A52" s="28" t="s">
        <v>382</v>
      </c>
      <c r="B52" s="28" t="s">
        <v>383</v>
      </c>
      <c r="C52" s="143" t="s">
        <v>384</v>
      </c>
      <c r="D52" s="181" t="s">
        <v>385</v>
      </c>
      <c r="E52" s="181" t="s">
        <v>386</v>
      </c>
      <c r="F52" s="181" t="s">
        <v>387</v>
      </c>
      <c r="G52" s="182" t="s">
        <v>388</v>
      </c>
    </row>
    <row r="53" spans="1:7" x14ac:dyDescent="0.25">
      <c r="A53" s="143">
        <v>1</v>
      </c>
      <c r="B53" s="28" t="s">
        <v>389</v>
      </c>
      <c r="C53" s="143" t="s">
        <v>152</v>
      </c>
      <c r="D53" s="143">
        <v>520.20000000000005</v>
      </c>
      <c r="E53" s="183">
        <v>1460</v>
      </c>
      <c r="F53" s="143">
        <v>759.5</v>
      </c>
      <c r="G53" s="28" t="s">
        <v>390</v>
      </c>
    </row>
    <row r="54" spans="1:7" ht="15.6" x14ac:dyDescent="0.25">
      <c r="A54" s="143">
        <v>2</v>
      </c>
      <c r="B54" s="28" t="s">
        <v>391</v>
      </c>
      <c r="C54" s="141" t="s">
        <v>392</v>
      </c>
      <c r="D54" s="143">
        <v>28.5</v>
      </c>
      <c r="E54" s="183">
        <v>97</v>
      </c>
      <c r="F54" s="143">
        <v>2.8</v>
      </c>
      <c r="G54" s="28" t="s">
        <v>390</v>
      </c>
    </row>
    <row r="55" spans="1:7" ht="15.6" x14ac:dyDescent="0.25">
      <c r="A55" s="143">
        <v>3</v>
      </c>
      <c r="B55" s="28" t="s">
        <v>393</v>
      </c>
      <c r="C55" s="141" t="s">
        <v>392</v>
      </c>
      <c r="D55" s="143">
        <v>129.5</v>
      </c>
      <c r="E55" s="183">
        <v>16</v>
      </c>
      <c r="F55" s="143">
        <v>2.1</v>
      </c>
      <c r="G55" s="28" t="s">
        <v>390</v>
      </c>
    </row>
    <row r="56" spans="1:7" ht="15.6" x14ac:dyDescent="0.25">
      <c r="A56" s="143">
        <v>4</v>
      </c>
      <c r="B56" s="28" t="s">
        <v>156</v>
      </c>
      <c r="C56" s="141" t="s">
        <v>392</v>
      </c>
      <c r="D56" s="143">
        <v>132</v>
      </c>
      <c r="E56" s="183">
        <v>19</v>
      </c>
      <c r="F56" s="143">
        <v>2.5</v>
      </c>
      <c r="G56" s="28" t="s">
        <v>390</v>
      </c>
    </row>
    <row r="57" spans="1:7" x14ac:dyDescent="0.25">
      <c r="A57" s="143">
        <v>5</v>
      </c>
      <c r="B57" s="28" t="s">
        <v>341</v>
      </c>
      <c r="C57" s="143"/>
      <c r="D57" s="143"/>
      <c r="E57" s="183"/>
      <c r="F57" s="143"/>
      <c r="G57" s="28"/>
    </row>
    <row r="58" spans="1:7" x14ac:dyDescent="0.25">
      <c r="A58" s="143"/>
      <c r="B58" s="28" t="s">
        <v>134</v>
      </c>
      <c r="C58" s="143" t="s">
        <v>394</v>
      </c>
      <c r="D58" s="143" t="s">
        <v>395</v>
      </c>
      <c r="E58" s="183">
        <v>331</v>
      </c>
      <c r="F58" s="143">
        <v>91.4</v>
      </c>
      <c r="G58" s="143" t="s">
        <v>133</v>
      </c>
    </row>
    <row r="59" spans="1:7" x14ac:dyDescent="0.25">
      <c r="A59" s="143"/>
      <c r="B59" s="28" t="s">
        <v>135</v>
      </c>
      <c r="C59" s="143"/>
      <c r="D59" s="143" t="s">
        <v>396</v>
      </c>
      <c r="E59" s="183">
        <v>12200</v>
      </c>
      <c r="F59" s="143">
        <v>146.4</v>
      </c>
      <c r="G59" s="143" t="s">
        <v>133</v>
      </c>
    </row>
    <row r="60" spans="1:7" x14ac:dyDescent="0.25">
      <c r="A60" s="143"/>
      <c r="B60" s="28" t="s">
        <v>397</v>
      </c>
      <c r="C60" s="143"/>
      <c r="D60" s="143" t="s">
        <v>396</v>
      </c>
      <c r="E60" s="183">
        <v>4100</v>
      </c>
      <c r="F60" s="143">
        <v>49.2</v>
      </c>
      <c r="G60" s="143" t="s">
        <v>133</v>
      </c>
    </row>
    <row r="61" spans="1:7" x14ac:dyDescent="0.25">
      <c r="A61" s="143"/>
      <c r="B61" s="28" t="s">
        <v>134</v>
      </c>
      <c r="C61" s="143" t="s">
        <v>394</v>
      </c>
      <c r="D61" s="143" t="s">
        <v>398</v>
      </c>
      <c r="E61" s="183">
        <v>331</v>
      </c>
      <c r="F61" s="143">
        <v>23.8</v>
      </c>
      <c r="G61" s="143" t="s">
        <v>138</v>
      </c>
    </row>
    <row r="62" spans="1:7" x14ac:dyDescent="0.25">
      <c r="A62" s="143"/>
      <c r="B62" s="28" t="s">
        <v>139</v>
      </c>
      <c r="C62" s="143" t="s">
        <v>394</v>
      </c>
      <c r="D62" s="143" t="s">
        <v>399</v>
      </c>
      <c r="E62" s="183">
        <v>96</v>
      </c>
      <c r="F62" s="143">
        <v>2.2999999999999998</v>
      </c>
      <c r="G62" s="143" t="s">
        <v>138</v>
      </c>
    </row>
    <row r="63" spans="1:7" x14ac:dyDescent="0.25">
      <c r="A63" s="143"/>
      <c r="B63" s="28" t="s">
        <v>135</v>
      </c>
      <c r="C63" s="143"/>
      <c r="D63" s="143" t="s">
        <v>396</v>
      </c>
      <c r="E63" s="183">
        <v>500</v>
      </c>
      <c r="F63" s="183">
        <v>6</v>
      </c>
      <c r="G63" s="143" t="s">
        <v>138</v>
      </c>
    </row>
    <row r="64" spans="1:7" x14ac:dyDescent="0.25">
      <c r="A64" s="143"/>
      <c r="B64" s="28" t="s">
        <v>397</v>
      </c>
      <c r="C64" s="143"/>
      <c r="D64" s="143" t="s">
        <v>396</v>
      </c>
      <c r="E64" s="183">
        <v>80</v>
      </c>
      <c r="F64" s="183">
        <v>1</v>
      </c>
      <c r="G64" s="143" t="s">
        <v>138</v>
      </c>
    </row>
    <row r="65" spans="1:7" x14ac:dyDescent="0.25">
      <c r="A65" s="143">
        <v>6</v>
      </c>
      <c r="B65" s="28" t="s">
        <v>136</v>
      </c>
      <c r="C65" s="143" t="s">
        <v>400</v>
      </c>
      <c r="D65" s="143" t="s">
        <v>401</v>
      </c>
      <c r="E65" s="183">
        <v>1300</v>
      </c>
      <c r="F65" s="183">
        <v>62.4</v>
      </c>
      <c r="G65" s="143" t="s">
        <v>133</v>
      </c>
    </row>
    <row r="66" spans="1:7" x14ac:dyDescent="0.25">
      <c r="A66" s="143">
        <v>7</v>
      </c>
      <c r="B66" s="28" t="s">
        <v>141</v>
      </c>
      <c r="C66" s="143" t="s">
        <v>400</v>
      </c>
      <c r="D66" s="143" t="s">
        <v>396</v>
      </c>
      <c r="E66" s="183">
        <v>500</v>
      </c>
      <c r="F66" s="183">
        <v>6</v>
      </c>
      <c r="G66" s="143" t="s">
        <v>402</v>
      </c>
    </row>
    <row r="67" spans="1:7" ht="39.6" x14ac:dyDescent="0.25">
      <c r="A67" s="143">
        <v>8</v>
      </c>
      <c r="B67" s="28" t="s">
        <v>158</v>
      </c>
      <c r="C67" s="143" t="s">
        <v>159</v>
      </c>
      <c r="D67" s="143">
        <v>85000</v>
      </c>
      <c r="E67" s="183">
        <v>0.5</v>
      </c>
      <c r="F67" s="183">
        <v>42.5</v>
      </c>
      <c r="G67" s="184" t="s">
        <v>403</v>
      </c>
    </row>
    <row r="68" spans="1:7" x14ac:dyDescent="0.25">
      <c r="A68" s="143">
        <v>9</v>
      </c>
      <c r="B68" s="28" t="s">
        <v>404</v>
      </c>
      <c r="C68" s="143" t="s">
        <v>405</v>
      </c>
      <c r="D68" s="143">
        <v>40000</v>
      </c>
      <c r="E68" s="183">
        <v>18</v>
      </c>
      <c r="F68" s="183">
        <v>720</v>
      </c>
      <c r="G68" s="143" t="s">
        <v>406</v>
      </c>
    </row>
    <row r="69" spans="1:7" x14ac:dyDescent="0.25">
      <c r="A69" s="143">
        <v>10</v>
      </c>
      <c r="B69" s="28" t="s">
        <v>143</v>
      </c>
      <c r="C69" s="143" t="s">
        <v>394</v>
      </c>
      <c r="D69" s="143" t="s">
        <v>396</v>
      </c>
      <c r="E69" s="183">
        <v>1750</v>
      </c>
      <c r="F69" s="183">
        <v>21</v>
      </c>
      <c r="G69" s="143" t="s">
        <v>142</v>
      </c>
    </row>
    <row r="70" spans="1:7" x14ac:dyDescent="0.25">
      <c r="A70" s="143">
        <v>11</v>
      </c>
      <c r="B70" s="28" t="s">
        <v>407</v>
      </c>
      <c r="C70" s="143"/>
      <c r="D70" s="143"/>
      <c r="E70" s="183"/>
      <c r="F70" s="183">
        <v>460</v>
      </c>
      <c r="G70" s="143" t="s">
        <v>408</v>
      </c>
    </row>
    <row r="71" spans="1:7" ht="26.4" x14ac:dyDescent="0.25">
      <c r="A71" s="143">
        <v>12</v>
      </c>
      <c r="B71" s="184" t="s">
        <v>409</v>
      </c>
      <c r="C71" s="143" t="s">
        <v>394</v>
      </c>
      <c r="D71" s="143" t="s">
        <v>396</v>
      </c>
      <c r="E71" s="183">
        <v>9400</v>
      </c>
      <c r="F71" s="143">
        <v>112.8</v>
      </c>
      <c r="G71" s="143" t="s">
        <v>179</v>
      </c>
    </row>
    <row r="72" spans="1:7" x14ac:dyDescent="0.25">
      <c r="A72" s="143">
        <v>13</v>
      </c>
      <c r="B72" s="185" t="s">
        <v>410</v>
      </c>
      <c r="C72" s="143"/>
      <c r="D72" s="143"/>
      <c r="E72" s="183"/>
      <c r="F72" s="183">
        <v>68</v>
      </c>
      <c r="G72" s="186" t="s">
        <v>411</v>
      </c>
    </row>
    <row r="73" spans="1:7" x14ac:dyDescent="0.25">
      <c r="A73" s="187"/>
      <c r="C73" s="187"/>
      <c r="D73" s="187"/>
      <c r="E73" s="188"/>
      <c r="F73" s="187"/>
    </row>
    <row r="74" spans="1:7" x14ac:dyDescent="0.25">
      <c r="A74" s="187"/>
      <c r="C74" s="187"/>
      <c r="D74" s="187"/>
      <c r="E74" s="188"/>
      <c r="F74" s="187"/>
    </row>
    <row r="75" spans="1:7" x14ac:dyDescent="0.25">
      <c r="A75" s="187"/>
      <c r="C75" s="187"/>
      <c r="D75" s="187"/>
      <c r="E75" s="188"/>
      <c r="F75" s="187"/>
    </row>
    <row r="76" spans="1:7" x14ac:dyDescent="0.25">
      <c r="A76" s="187"/>
      <c r="B76" t="s">
        <v>412</v>
      </c>
      <c r="C76" s="187"/>
      <c r="D76" s="187"/>
      <c r="E76" s="188"/>
      <c r="F76" s="187"/>
    </row>
    <row r="77" spans="1:7" x14ac:dyDescent="0.25">
      <c r="A77" s="187"/>
      <c r="B77" t="s">
        <v>413</v>
      </c>
      <c r="C77" s="187"/>
      <c r="D77" s="187"/>
      <c r="E77" s="188"/>
      <c r="F77" s="187" t="s">
        <v>193</v>
      </c>
    </row>
    <row r="78" spans="1:7" x14ac:dyDescent="0.25">
      <c r="A78" s="187"/>
      <c r="C78" s="187"/>
      <c r="D78" s="187"/>
      <c r="E78" s="188"/>
      <c r="F78" s="187"/>
    </row>
    <row r="79" spans="1:7" x14ac:dyDescent="0.25">
      <c r="A79" s="187"/>
      <c r="C79" s="187"/>
      <c r="D79" s="187"/>
      <c r="E79" s="188"/>
      <c r="F79" s="187"/>
    </row>
    <row r="80" spans="1:7" x14ac:dyDescent="0.25">
      <c r="A80" s="187"/>
      <c r="C80" s="187"/>
      <c r="D80" s="187"/>
      <c r="E80" s="188"/>
      <c r="F80" s="187"/>
    </row>
    <row r="81" spans="1:6" x14ac:dyDescent="0.25">
      <c r="A81" s="187"/>
      <c r="C81" s="187"/>
      <c r="D81" s="187"/>
      <c r="E81" s="188"/>
      <c r="F81" s="187"/>
    </row>
    <row r="82" spans="1:6" x14ac:dyDescent="0.25">
      <c r="A82" s="187"/>
      <c r="C82" s="187"/>
      <c r="D82" s="187"/>
      <c r="E82" s="188"/>
      <c r="F82" s="187"/>
    </row>
    <row r="83" spans="1:6" x14ac:dyDescent="0.25">
      <c r="A83" s="187"/>
      <c r="B83" t="s">
        <v>414</v>
      </c>
      <c r="C83" s="187"/>
      <c r="D83" s="187"/>
      <c r="E83" s="188"/>
      <c r="F83" s="187"/>
    </row>
    <row r="84" spans="1:6" x14ac:dyDescent="0.25">
      <c r="A84" s="187"/>
      <c r="B84" t="s">
        <v>415</v>
      </c>
      <c r="C84" s="187"/>
      <c r="D84" s="187"/>
      <c r="E84" s="188"/>
      <c r="F84" s="187"/>
    </row>
  </sheetData>
  <pageMargins left="0.75" right="0.75" top="1" bottom="1" header="0.51180555555555496" footer="0.51180555555555496"/>
  <pageSetup paperSize="9" firstPageNumber="0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F256"/>
  <sheetViews>
    <sheetView tabSelected="1" showWhiteSpace="0" view="pageLayout" zoomScale="98" zoomScaleNormal="40" zoomScaleSheetLayoutView="85" zoomScalePageLayoutView="98" workbookViewId="0">
      <selection activeCell="J6" sqref="J6"/>
    </sheetView>
  </sheetViews>
  <sheetFormatPr defaultRowHeight="15.6" x14ac:dyDescent="0.3"/>
  <cols>
    <col min="1" max="1" width="30.33203125" style="194" customWidth="1"/>
    <col min="2" max="2" width="9.44140625" style="189" customWidth="1"/>
    <col min="3" max="3" width="11.88671875" style="190" customWidth="1"/>
    <col min="4" max="4" width="13.6640625" style="191" customWidth="1"/>
    <col min="5" max="6" width="14.88671875" style="191" customWidth="1"/>
    <col min="7" max="1020" width="10.6640625" style="192" customWidth="1"/>
  </cols>
  <sheetData>
    <row r="1" spans="1:9" x14ac:dyDescent="0.3">
      <c r="A1" s="200"/>
      <c r="B1" s="201"/>
      <c r="C1" s="202"/>
      <c r="D1" s="203" t="s">
        <v>416</v>
      </c>
      <c r="E1" s="203" t="s">
        <v>417</v>
      </c>
      <c r="F1" s="203" t="s">
        <v>482</v>
      </c>
    </row>
    <row r="2" spans="1:9" s="192" customFormat="1" ht="24.6" customHeight="1" x14ac:dyDescent="0.3">
      <c r="A2" s="255" t="s">
        <v>419</v>
      </c>
      <c r="B2" s="246" t="s">
        <v>420</v>
      </c>
      <c r="C2" s="263" t="s">
        <v>421</v>
      </c>
      <c r="D2" s="262"/>
      <c r="E2" s="262"/>
      <c r="F2" s="262"/>
    </row>
    <row r="3" spans="1:9" s="192" customFormat="1" ht="23.4" customHeight="1" x14ac:dyDescent="0.3">
      <c r="A3" s="257"/>
      <c r="B3" s="248"/>
      <c r="C3" s="264"/>
      <c r="D3" s="204" t="s">
        <v>416</v>
      </c>
      <c r="E3" s="204" t="s">
        <v>417</v>
      </c>
      <c r="F3" s="204" t="s">
        <v>482</v>
      </c>
      <c r="G3" s="204" t="s">
        <v>486</v>
      </c>
      <c r="H3" s="204" t="s">
        <v>487</v>
      </c>
      <c r="I3" s="204" t="s">
        <v>418</v>
      </c>
    </row>
    <row r="4" spans="1:9" s="192" customFormat="1" x14ac:dyDescent="0.3">
      <c r="A4" s="205">
        <v>1</v>
      </c>
      <c r="B4" s="206" t="s">
        <v>422</v>
      </c>
      <c r="C4" s="207" t="s">
        <v>423</v>
      </c>
      <c r="D4" s="207" t="s">
        <v>488</v>
      </c>
      <c r="E4" s="204">
        <v>5</v>
      </c>
      <c r="F4" s="204">
        <v>6</v>
      </c>
      <c r="G4" s="204">
        <v>7</v>
      </c>
      <c r="H4" s="204">
        <v>8</v>
      </c>
      <c r="I4" s="208">
        <v>9</v>
      </c>
    </row>
    <row r="5" spans="1:9" s="192" customFormat="1" ht="15.6" customHeight="1" x14ac:dyDescent="0.3">
      <c r="A5" s="253" t="s">
        <v>424</v>
      </c>
      <c r="B5" s="252" t="s">
        <v>425</v>
      </c>
      <c r="C5" s="209" t="s">
        <v>426</v>
      </c>
      <c r="D5" s="210">
        <f>D6+D7+D8+D9+D10</f>
        <v>7469.4000000000005</v>
      </c>
      <c r="E5" s="210">
        <f>E6+E7+E8+E9+E10</f>
        <v>5652.2999999999993</v>
      </c>
      <c r="F5" s="210">
        <f>F6+F7+F8+F9+F10</f>
        <v>5620.3999999999987</v>
      </c>
      <c r="G5" s="210">
        <f>G6+G7+G8+G9+G10</f>
        <v>5619.9999999999991</v>
      </c>
      <c r="H5" s="210">
        <f>H6+H7+H8+H9+H10</f>
        <v>5619.9999999999991</v>
      </c>
      <c r="I5" s="210">
        <v>33657.300000000003</v>
      </c>
    </row>
    <row r="6" spans="1:9" s="192" customFormat="1" ht="19.95" customHeight="1" x14ac:dyDescent="0.3">
      <c r="A6" s="253"/>
      <c r="B6" s="252"/>
      <c r="C6" s="209" t="s">
        <v>427</v>
      </c>
      <c r="D6" s="210">
        <f>D12+D54+D66+D108+D126+D144+D162</f>
        <v>6159</v>
      </c>
      <c r="E6" s="210">
        <f t="shared" ref="D6:H10" si="0">E12+E54+E66+E108+E126+E144+E162</f>
        <v>5419.7</v>
      </c>
      <c r="F6" s="210">
        <f t="shared" si="0"/>
        <v>5365.2999999999993</v>
      </c>
      <c r="G6" s="210">
        <f t="shared" si="0"/>
        <v>5364.9</v>
      </c>
      <c r="H6" s="210">
        <f t="shared" si="0"/>
        <v>5364.9</v>
      </c>
      <c r="I6" s="210">
        <v>30313.9</v>
      </c>
    </row>
    <row r="7" spans="1:9" s="192" customFormat="1" ht="43.2" customHeight="1" x14ac:dyDescent="0.3">
      <c r="A7" s="253"/>
      <c r="B7" s="252"/>
      <c r="C7" s="209" t="s">
        <v>428</v>
      </c>
      <c r="D7" s="210">
        <v>73</v>
      </c>
      <c r="E7" s="210">
        <f t="shared" si="0"/>
        <v>0</v>
      </c>
      <c r="F7" s="210">
        <f t="shared" si="0"/>
        <v>0</v>
      </c>
      <c r="G7" s="210">
        <f t="shared" si="0"/>
        <v>0</v>
      </c>
      <c r="H7" s="210">
        <f t="shared" si="0"/>
        <v>0</v>
      </c>
      <c r="I7" s="210">
        <v>370.3</v>
      </c>
    </row>
    <row r="8" spans="1:9" s="192" customFormat="1" ht="39" customHeight="1" x14ac:dyDescent="0.3">
      <c r="A8" s="253"/>
      <c r="B8" s="252"/>
      <c r="C8" s="209" t="s">
        <v>429</v>
      </c>
      <c r="D8" s="210">
        <v>1027.5999999999999</v>
      </c>
      <c r="E8" s="210">
        <f t="shared" si="0"/>
        <v>0.7</v>
      </c>
      <c r="F8" s="210">
        <f t="shared" si="0"/>
        <v>0.7</v>
      </c>
      <c r="G8" s="210">
        <f t="shared" si="0"/>
        <v>0.7</v>
      </c>
      <c r="H8" s="210">
        <f t="shared" si="0"/>
        <v>0.7</v>
      </c>
      <c r="I8" s="210">
        <v>1951.7</v>
      </c>
    </row>
    <row r="9" spans="1:9" s="192" customFormat="1" ht="35.4" customHeight="1" x14ac:dyDescent="0.3">
      <c r="A9" s="253"/>
      <c r="B9" s="252"/>
      <c r="C9" s="209" t="s">
        <v>430</v>
      </c>
      <c r="D9" s="210">
        <f t="shared" si="0"/>
        <v>209.8</v>
      </c>
      <c r="E9" s="210">
        <f t="shared" si="0"/>
        <v>231.9</v>
      </c>
      <c r="F9" s="210">
        <f t="shared" si="0"/>
        <v>254.4</v>
      </c>
      <c r="G9" s="210">
        <f t="shared" si="0"/>
        <v>254.4</v>
      </c>
      <c r="H9" s="210">
        <f t="shared" si="0"/>
        <v>254.4</v>
      </c>
      <c r="I9" s="210">
        <v>1021.4</v>
      </c>
    </row>
    <row r="10" spans="1:9" s="192" customFormat="1" ht="39.6" customHeight="1" x14ac:dyDescent="0.3">
      <c r="A10" s="253"/>
      <c r="B10" s="252"/>
      <c r="C10" s="209" t="s">
        <v>431</v>
      </c>
      <c r="D10" s="210">
        <f t="shared" si="0"/>
        <v>0</v>
      </c>
      <c r="E10" s="210">
        <f t="shared" si="0"/>
        <v>0</v>
      </c>
      <c r="F10" s="210">
        <f t="shared" si="0"/>
        <v>0</v>
      </c>
      <c r="G10" s="210">
        <f t="shared" si="0"/>
        <v>0</v>
      </c>
      <c r="H10" s="210">
        <f t="shared" si="0"/>
        <v>0</v>
      </c>
      <c r="I10" s="210">
        <f>I16+I58+I70+I112+I130+I148+I166</f>
        <v>0</v>
      </c>
    </row>
    <row r="11" spans="1:9" s="193" customFormat="1" ht="18" customHeight="1" x14ac:dyDescent="0.3">
      <c r="A11" s="253" t="s">
        <v>491</v>
      </c>
      <c r="B11" s="252" t="s">
        <v>425</v>
      </c>
      <c r="C11" s="204" t="s">
        <v>426</v>
      </c>
      <c r="D11" s="210">
        <f>D12+D13+D14+D15+D16</f>
        <v>4721.5</v>
      </c>
      <c r="E11" s="210">
        <f>E12+E13+E14+E15+E16</f>
        <v>4217</v>
      </c>
      <c r="F11" s="210">
        <f>F12+F13+F14+F15+F16</f>
        <v>3942.8</v>
      </c>
      <c r="G11" s="210">
        <f>G12+G13+G14+G15+G16</f>
        <v>3942.8</v>
      </c>
      <c r="H11" s="210">
        <f>H12+H13+H14+H15+H16</f>
        <v>3942.8</v>
      </c>
      <c r="I11" s="210">
        <v>23285</v>
      </c>
    </row>
    <row r="12" spans="1:9" s="192" customFormat="1" ht="13.35" customHeight="1" x14ac:dyDescent="0.3">
      <c r="A12" s="253"/>
      <c r="B12" s="252"/>
      <c r="C12" s="204" t="s">
        <v>432</v>
      </c>
      <c r="D12" s="210">
        <f>D18+D24+D30+D36+D42+D48</f>
        <v>4511</v>
      </c>
      <c r="E12" s="210">
        <f>E18+E24+E30+E36+E42+E48</f>
        <v>3984.4</v>
      </c>
      <c r="F12" s="210">
        <f>F18+F24+F30+F36+F42+F48</f>
        <v>3687.7000000000003</v>
      </c>
      <c r="G12" s="210">
        <f>G18+G24+G30+G36+G42+G48</f>
        <v>3687.7000000000003</v>
      </c>
      <c r="H12" s="210">
        <f>H18+H24+H30+H36+H42+H48</f>
        <v>3687.7000000000003</v>
      </c>
      <c r="I12" s="210">
        <v>21943.1</v>
      </c>
    </row>
    <row r="13" spans="1:9" s="192" customFormat="1" ht="13.35" customHeight="1" x14ac:dyDescent="0.3">
      <c r="A13" s="253"/>
      <c r="B13" s="252"/>
      <c r="C13" s="204" t="s">
        <v>433</v>
      </c>
      <c r="D13" s="210">
        <v>0</v>
      </c>
      <c r="E13" s="210">
        <v>0</v>
      </c>
      <c r="F13" s="210">
        <v>0</v>
      </c>
      <c r="G13" s="210">
        <v>0</v>
      </c>
      <c r="H13" s="210">
        <v>0</v>
      </c>
      <c r="I13" s="210">
        <v>317</v>
      </c>
    </row>
    <row r="14" spans="1:9" s="192" customFormat="1" ht="13.35" customHeight="1" x14ac:dyDescent="0.3">
      <c r="A14" s="253"/>
      <c r="B14" s="252"/>
      <c r="C14" s="204" t="s">
        <v>434</v>
      </c>
      <c r="D14" s="210">
        <f>D20+D26+D32+D38+D44+D50</f>
        <v>0.7</v>
      </c>
      <c r="E14" s="210">
        <f>E20+E26+E32+E38+E44+E50</f>
        <v>0.7</v>
      </c>
      <c r="F14" s="210">
        <f>F20+F26+F32+F38+F44+F50</f>
        <v>0.7</v>
      </c>
      <c r="G14" s="210">
        <f>G20+G26+G32+G38+G44+G50</f>
        <v>0.7</v>
      </c>
      <c r="H14" s="210">
        <f>H20+H26+H32+H38+H44+H50</f>
        <v>0.7</v>
      </c>
      <c r="I14" s="210">
        <v>3.5</v>
      </c>
    </row>
    <row r="15" spans="1:9" s="192" customFormat="1" ht="13.35" customHeight="1" x14ac:dyDescent="0.3">
      <c r="A15" s="253"/>
      <c r="B15" s="252"/>
      <c r="C15" s="204" t="s">
        <v>435</v>
      </c>
      <c r="D15" s="210">
        <f>D21</f>
        <v>209.8</v>
      </c>
      <c r="E15" s="210">
        <f>E21</f>
        <v>231.9</v>
      </c>
      <c r="F15" s="210">
        <f>F21</f>
        <v>254.4</v>
      </c>
      <c r="G15" s="210">
        <f>G21</f>
        <v>254.4</v>
      </c>
      <c r="H15" s="210">
        <f>H21</f>
        <v>254.4</v>
      </c>
      <c r="I15" s="210">
        <v>1021.4</v>
      </c>
    </row>
    <row r="16" spans="1:9" s="192" customFormat="1" ht="13.35" customHeight="1" x14ac:dyDescent="0.3">
      <c r="A16" s="253"/>
      <c r="B16" s="252"/>
      <c r="C16" s="204" t="s">
        <v>436</v>
      </c>
      <c r="D16" s="210">
        <v>0</v>
      </c>
      <c r="E16" s="210">
        <v>0</v>
      </c>
      <c r="F16" s="210">
        <v>0</v>
      </c>
      <c r="G16" s="210">
        <v>0</v>
      </c>
      <c r="H16" s="210">
        <v>0</v>
      </c>
      <c r="I16" s="210">
        <f>SUM(G16:G16)</f>
        <v>0</v>
      </c>
    </row>
    <row r="17" spans="1:9" s="192" customFormat="1" ht="15.9" customHeight="1" x14ac:dyDescent="0.3">
      <c r="A17" s="253" t="s">
        <v>437</v>
      </c>
      <c r="B17" s="252" t="s">
        <v>425</v>
      </c>
      <c r="C17" s="204" t="s">
        <v>426</v>
      </c>
      <c r="D17" s="210">
        <f>D18+D19+D20+D21+D22</f>
        <v>3471.6</v>
      </c>
      <c r="E17" s="210">
        <f>E18+E19+E20+E21+E22</f>
        <v>2969.1</v>
      </c>
      <c r="F17" s="210">
        <f>F18+F19+F20+F21+F22</f>
        <v>2694.9</v>
      </c>
      <c r="G17" s="210">
        <f>G18+G19+G20+G21+G22</f>
        <v>2694.9</v>
      </c>
      <c r="H17" s="210">
        <f>H18+H19+H20+H21+H22</f>
        <v>2694.9</v>
      </c>
      <c r="I17" s="210">
        <v>17343.900000000001</v>
      </c>
    </row>
    <row r="18" spans="1:9" s="196" customFormat="1" ht="13.35" customHeight="1" x14ac:dyDescent="0.3">
      <c r="A18" s="253"/>
      <c r="B18" s="252"/>
      <c r="C18" s="204" t="s">
        <v>432</v>
      </c>
      <c r="D18" s="210">
        <v>3261.1</v>
      </c>
      <c r="E18" s="210">
        <v>2736.5</v>
      </c>
      <c r="F18" s="210">
        <v>2439.8000000000002</v>
      </c>
      <c r="G18" s="210">
        <v>2439.8000000000002</v>
      </c>
      <c r="H18" s="210">
        <v>2439.8000000000002</v>
      </c>
      <c r="I18" s="210">
        <v>16002</v>
      </c>
    </row>
    <row r="19" spans="1:9" s="192" customFormat="1" ht="13.35" customHeight="1" x14ac:dyDescent="0.3">
      <c r="A19" s="253"/>
      <c r="B19" s="252"/>
      <c r="C19" s="204" t="s">
        <v>433</v>
      </c>
      <c r="D19" s="210">
        <v>0</v>
      </c>
      <c r="E19" s="210">
        <v>0</v>
      </c>
      <c r="F19" s="210">
        <v>0</v>
      </c>
      <c r="G19" s="210">
        <v>0</v>
      </c>
      <c r="H19" s="210">
        <v>0</v>
      </c>
      <c r="I19" s="210">
        <v>317</v>
      </c>
    </row>
    <row r="20" spans="1:9" s="192" customFormat="1" ht="13.35" customHeight="1" x14ac:dyDescent="0.3">
      <c r="A20" s="253"/>
      <c r="B20" s="252"/>
      <c r="C20" s="204" t="s">
        <v>434</v>
      </c>
      <c r="D20" s="210">
        <v>0.7</v>
      </c>
      <c r="E20" s="210">
        <v>0.7</v>
      </c>
      <c r="F20" s="210">
        <v>0.7</v>
      </c>
      <c r="G20" s="210">
        <v>0.7</v>
      </c>
      <c r="H20" s="210">
        <v>0.7</v>
      </c>
      <c r="I20" s="210">
        <v>3.5</v>
      </c>
    </row>
    <row r="21" spans="1:9" s="196" customFormat="1" ht="13.35" customHeight="1" x14ac:dyDescent="0.3">
      <c r="A21" s="253"/>
      <c r="B21" s="252"/>
      <c r="C21" s="204" t="s">
        <v>435</v>
      </c>
      <c r="D21" s="210">
        <v>209.8</v>
      </c>
      <c r="E21" s="210">
        <v>231.9</v>
      </c>
      <c r="F21" s="210">
        <v>254.4</v>
      </c>
      <c r="G21" s="210">
        <v>254.4</v>
      </c>
      <c r="H21" s="210">
        <v>254.4</v>
      </c>
      <c r="I21" s="210">
        <v>1021.4</v>
      </c>
    </row>
    <row r="22" spans="1:9" s="192" customFormat="1" ht="13.35" customHeight="1" x14ac:dyDescent="0.3">
      <c r="A22" s="253"/>
      <c r="B22" s="252"/>
      <c r="C22" s="204" t="s">
        <v>436</v>
      </c>
      <c r="D22" s="210">
        <v>0</v>
      </c>
      <c r="E22" s="210">
        <v>0</v>
      </c>
      <c r="F22" s="210">
        <v>0</v>
      </c>
      <c r="G22" s="210">
        <v>0</v>
      </c>
      <c r="H22" s="210">
        <v>0</v>
      </c>
      <c r="I22" s="210">
        <f>SUM(G22:G22)</f>
        <v>0</v>
      </c>
    </row>
    <row r="23" spans="1:9" s="192" customFormat="1" ht="14.1" customHeight="1" x14ac:dyDescent="0.3">
      <c r="A23" s="253" t="s">
        <v>438</v>
      </c>
      <c r="B23" s="252" t="s">
        <v>425</v>
      </c>
      <c r="C23" s="204" t="s">
        <v>426</v>
      </c>
      <c r="D23" s="210">
        <f>D24</f>
        <v>2</v>
      </c>
      <c r="E23" s="210">
        <f>E24</f>
        <v>2</v>
      </c>
      <c r="F23" s="210">
        <f>F24</f>
        <v>2</v>
      </c>
      <c r="G23" s="210">
        <f>G24</f>
        <v>2</v>
      </c>
      <c r="H23" s="210">
        <f>H24</f>
        <v>2</v>
      </c>
      <c r="I23" s="210">
        <v>10</v>
      </c>
    </row>
    <row r="24" spans="1:9" s="197" customFormat="1" ht="13.35" customHeight="1" x14ac:dyDescent="0.3">
      <c r="A24" s="253"/>
      <c r="B24" s="252"/>
      <c r="C24" s="204" t="s">
        <v>432</v>
      </c>
      <c r="D24" s="210">
        <v>2</v>
      </c>
      <c r="E24" s="210">
        <v>2</v>
      </c>
      <c r="F24" s="210">
        <v>2</v>
      </c>
      <c r="G24" s="210">
        <v>2</v>
      </c>
      <c r="H24" s="210">
        <v>2</v>
      </c>
      <c r="I24" s="210">
        <v>8</v>
      </c>
    </row>
    <row r="25" spans="1:9" s="192" customFormat="1" ht="13.35" customHeight="1" x14ac:dyDescent="0.3">
      <c r="A25" s="253"/>
      <c r="B25" s="252"/>
      <c r="C25" s="204" t="s">
        <v>433</v>
      </c>
      <c r="D25" s="210">
        <v>0</v>
      </c>
      <c r="E25" s="210">
        <v>0</v>
      </c>
      <c r="F25" s="210">
        <v>0</v>
      </c>
      <c r="G25" s="210">
        <v>0</v>
      </c>
      <c r="H25" s="210">
        <v>0</v>
      </c>
      <c r="I25" s="210">
        <f>SUM(G25:G25)</f>
        <v>0</v>
      </c>
    </row>
    <row r="26" spans="1:9" s="192" customFormat="1" ht="13.35" customHeight="1" x14ac:dyDescent="0.3">
      <c r="A26" s="253"/>
      <c r="B26" s="252"/>
      <c r="C26" s="204" t="s">
        <v>434</v>
      </c>
      <c r="D26" s="210">
        <v>0</v>
      </c>
      <c r="E26" s="210">
        <v>0</v>
      </c>
      <c r="F26" s="210">
        <v>0</v>
      </c>
      <c r="G26" s="210">
        <v>0</v>
      </c>
      <c r="H26" s="210">
        <v>0</v>
      </c>
      <c r="I26" s="210">
        <f>SUM(G26:G26)</f>
        <v>0</v>
      </c>
    </row>
    <row r="27" spans="1:9" s="192" customFormat="1" ht="13.35" customHeight="1" x14ac:dyDescent="0.3">
      <c r="A27" s="253"/>
      <c r="B27" s="252"/>
      <c r="C27" s="204" t="s">
        <v>435</v>
      </c>
      <c r="D27" s="210">
        <v>0</v>
      </c>
      <c r="E27" s="210">
        <v>0</v>
      </c>
      <c r="F27" s="210">
        <v>0</v>
      </c>
      <c r="G27" s="210">
        <v>0</v>
      </c>
      <c r="H27" s="210">
        <v>0</v>
      </c>
      <c r="I27" s="210">
        <f>SUM(G27:G27)</f>
        <v>0</v>
      </c>
    </row>
    <row r="28" spans="1:9" s="192" customFormat="1" ht="13.35" customHeight="1" x14ac:dyDescent="0.3">
      <c r="A28" s="253"/>
      <c r="B28" s="252"/>
      <c r="C28" s="204" t="s">
        <v>436</v>
      </c>
      <c r="D28" s="210">
        <v>0</v>
      </c>
      <c r="E28" s="210">
        <v>0</v>
      </c>
      <c r="F28" s="210">
        <v>0</v>
      </c>
      <c r="G28" s="210">
        <v>0</v>
      </c>
      <c r="H28" s="210">
        <v>0</v>
      </c>
      <c r="I28" s="210">
        <f>SUM(G28:G28)</f>
        <v>0</v>
      </c>
    </row>
    <row r="29" spans="1:9" s="192" customFormat="1" ht="15.6" customHeight="1" x14ac:dyDescent="0.3">
      <c r="A29" s="253" t="s">
        <v>439</v>
      </c>
      <c r="B29" s="252" t="s">
        <v>425</v>
      </c>
      <c r="C29" s="204" t="s">
        <v>426</v>
      </c>
      <c r="D29" s="210">
        <f>D30+D31+D32+D33+D34</f>
        <v>595.5</v>
      </c>
      <c r="E29" s="210">
        <f>E30+E31+E32+E33+E34</f>
        <v>595.5</v>
      </c>
      <c r="F29" s="210">
        <f>F30+F31+F32+F33+F34</f>
        <v>595.5</v>
      </c>
      <c r="G29" s="210">
        <f>G30+G31+G32+G33+G34</f>
        <v>595.5</v>
      </c>
      <c r="H29" s="210">
        <f>H30+H31+H32+H33+H34</f>
        <v>595.5</v>
      </c>
      <c r="I29" s="210">
        <v>2663.7</v>
      </c>
    </row>
    <row r="30" spans="1:9" s="196" customFormat="1" ht="13.35" customHeight="1" x14ac:dyDescent="0.3">
      <c r="A30" s="253"/>
      <c r="B30" s="252"/>
      <c r="C30" s="204" t="s">
        <v>432</v>
      </c>
      <c r="D30" s="210">
        <v>595.5</v>
      </c>
      <c r="E30" s="210">
        <v>595.5</v>
      </c>
      <c r="F30" s="210">
        <v>595.5</v>
      </c>
      <c r="G30" s="210">
        <v>595.5</v>
      </c>
      <c r="H30" s="210">
        <v>595.5</v>
      </c>
      <c r="I30" s="210">
        <v>2663.7</v>
      </c>
    </row>
    <row r="31" spans="1:9" s="192" customFormat="1" ht="13.35" customHeight="1" x14ac:dyDescent="0.3">
      <c r="A31" s="253"/>
      <c r="B31" s="252"/>
      <c r="C31" s="204" t="s">
        <v>433</v>
      </c>
      <c r="D31" s="210">
        <v>0</v>
      </c>
      <c r="E31" s="210">
        <v>0</v>
      </c>
      <c r="F31" s="210">
        <v>0</v>
      </c>
      <c r="G31" s="210">
        <v>0</v>
      </c>
      <c r="H31" s="210">
        <v>0</v>
      </c>
      <c r="I31" s="210">
        <f>SUM(G31:G31)</f>
        <v>0</v>
      </c>
    </row>
    <row r="32" spans="1:9" s="192" customFormat="1" ht="13.35" customHeight="1" x14ac:dyDescent="0.3">
      <c r="A32" s="253"/>
      <c r="B32" s="252"/>
      <c r="C32" s="204" t="s">
        <v>434</v>
      </c>
      <c r="D32" s="210">
        <v>0</v>
      </c>
      <c r="E32" s="210">
        <v>0</v>
      </c>
      <c r="F32" s="210">
        <v>0</v>
      </c>
      <c r="G32" s="210">
        <v>0</v>
      </c>
      <c r="H32" s="210">
        <v>0</v>
      </c>
      <c r="I32" s="210">
        <f>SUM(G32:G32)</f>
        <v>0</v>
      </c>
    </row>
    <row r="33" spans="1:9" s="192" customFormat="1" ht="13.35" customHeight="1" x14ac:dyDescent="0.3">
      <c r="A33" s="253"/>
      <c r="B33" s="252"/>
      <c r="C33" s="204" t="s">
        <v>435</v>
      </c>
      <c r="D33" s="210">
        <v>0</v>
      </c>
      <c r="E33" s="210">
        <v>0</v>
      </c>
      <c r="F33" s="210">
        <v>0</v>
      </c>
      <c r="G33" s="210">
        <v>0</v>
      </c>
      <c r="H33" s="210">
        <v>0</v>
      </c>
      <c r="I33" s="210">
        <f>SUM(G33:G33)</f>
        <v>0</v>
      </c>
    </row>
    <row r="34" spans="1:9" s="192" customFormat="1" ht="14.7" customHeight="1" x14ac:dyDescent="0.3">
      <c r="A34" s="253"/>
      <c r="B34" s="252"/>
      <c r="C34" s="204" t="s">
        <v>436</v>
      </c>
      <c r="D34" s="210">
        <v>0</v>
      </c>
      <c r="E34" s="210">
        <v>0</v>
      </c>
      <c r="F34" s="210">
        <v>0</v>
      </c>
      <c r="G34" s="210">
        <v>0</v>
      </c>
      <c r="H34" s="210">
        <v>0</v>
      </c>
      <c r="I34" s="210">
        <f>SUM(G34:G34)</f>
        <v>0</v>
      </c>
    </row>
    <row r="35" spans="1:9" s="192" customFormat="1" ht="15.9" customHeight="1" x14ac:dyDescent="0.3">
      <c r="A35" s="253" t="s">
        <v>440</v>
      </c>
      <c r="B35" s="252" t="s">
        <v>425</v>
      </c>
      <c r="C35" s="204" t="s">
        <v>426</v>
      </c>
      <c r="D35" s="210">
        <f>D36</f>
        <v>7</v>
      </c>
      <c r="E35" s="210">
        <f>E36</f>
        <v>5</v>
      </c>
      <c r="F35" s="210">
        <f>F36</f>
        <v>5</v>
      </c>
      <c r="G35" s="210">
        <f>G36</f>
        <v>5</v>
      </c>
      <c r="H35" s="210">
        <f>H36</f>
        <v>5</v>
      </c>
      <c r="I35" s="210">
        <v>37.700000000000003</v>
      </c>
    </row>
    <row r="36" spans="1:9" s="196" customFormat="1" ht="12.75" customHeight="1" x14ac:dyDescent="0.3">
      <c r="A36" s="253"/>
      <c r="B36" s="252"/>
      <c r="C36" s="204" t="s">
        <v>432</v>
      </c>
      <c r="D36" s="210">
        <v>7</v>
      </c>
      <c r="E36" s="210">
        <v>5</v>
      </c>
      <c r="F36" s="210">
        <v>5</v>
      </c>
      <c r="G36" s="210">
        <v>5</v>
      </c>
      <c r="H36" s="210">
        <v>5</v>
      </c>
      <c r="I36" s="210">
        <v>32.700000000000003</v>
      </c>
    </row>
    <row r="37" spans="1:9" s="192" customFormat="1" ht="14.1" customHeight="1" x14ac:dyDescent="0.3">
      <c r="A37" s="253"/>
      <c r="B37" s="252"/>
      <c r="C37" s="204" t="s">
        <v>433</v>
      </c>
      <c r="D37" s="210">
        <v>0</v>
      </c>
      <c r="E37" s="210">
        <v>0</v>
      </c>
      <c r="F37" s="210">
        <v>0</v>
      </c>
      <c r="G37" s="210">
        <v>0</v>
      </c>
      <c r="H37" s="210">
        <v>0</v>
      </c>
      <c r="I37" s="210">
        <f>SUM(G37:G37)</f>
        <v>0</v>
      </c>
    </row>
    <row r="38" spans="1:9" s="192" customFormat="1" ht="14.1" customHeight="1" x14ac:dyDescent="0.3">
      <c r="A38" s="253"/>
      <c r="B38" s="252"/>
      <c r="C38" s="204" t="s">
        <v>434</v>
      </c>
      <c r="D38" s="210">
        <v>0</v>
      </c>
      <c r="E38" s="210">
        <v>0</v>
      </c>
      <c r="F38" s="210">
        <v>0</v>
      </c>
      <c r="G38" s="210">
        <v>0</v>
      </c>
      <c r="H38" s="210">
        <v>0</v>
      </c>
      <c r="I38" s="210">
        <f>SUM(G38:G38)</f>
        <v>0</v>
      </c>
    </row>
    <row r="39" spans="1:9" s="192" customFormat="1" ht="14.1" customHeight="1" x14ac:dyDescent="0.3">
      <c r="A39" s="253"/>
      <c r="B39" s="252"/>
      <c r="C39" s="204" t="s">
        <v>435</v>
      </c>
      <c r="D39" s="210">
        <v>0</v>
      </c>
      <c r="E39" s="210">
        <v>0</v>
      </c>
      <c r="F39" s="210">
        <v>0</v>
      </c>
      <c r="G39" s="210">
        <v>0</v>
      </c>
      <c r="H39" s="210">
        <v>0</v>
      </c>
      <c r="I39" s="210">
        <f>SUM(G39:G39)</f>
        <v>0</v>
      </c>
    </row>
    <row r="40" spans="1:9" s="192" customFormat="1" ht="14.1" customHeight="1" x14ac:dyDescent="0.3">
      <c r="A40" s="253"/>
      <c r="B40" s="252"/>
      <c r="C40" s="204" t="s">
        <v>436</v>
      </c>
      <c r="D40" s="210">
        <v>0</v>
      </c>
      <c r="E40" s="210">
        <v>0</v>
      </c>
      <c r="F40" s="210">
        <v>0</v>
      </c>
      <c r="G40" s="210">
        <v>0</v>
      </c>
      <c r="H40" s="210">
        <v>0</v>
      </c>
      <c r="I40" s="210">
        <f>SUM(G40:G40)</f>
        <v>0</v>
      </c>
    </row>
    <row r="41" spans="1:9" s="192" customFormat="1" ht="17.850000000000001" customHeight="1" x14ac:dyDescent="0.3">
      <c r="A41" s="253" t="s">
        <v>441</v>
      </c>
      <c r="B41" s="252" t="s">
        <v>425</v>
      </c>
      <c r="C41" s="204" t="s">
        <v>426</v>
      </c>
      <c r="D41" s="210">
        <f>D42</f>
        <v>20</v>
      </c>
      <c r="E41" s="210">
        <f>E42</f>
        <v>20</v>
      </c>
      <c r="F41" s="210">
        <f>F42</f>
        <v>20</v>
      </c>
      <c r="G41" s="210">
        <f>G42</f>
        <v>20</v>
      </c>
      <c r="H41" s="210">
        <f>H42</f>
        <v>20</v>
      </c>
      <c r="I41" s="210">
        <v>80.5</v>
      </c>
    </row>
    <row r="42" spans="1:9" s="196" customFormat="1" ht="13.35" customHeight="1" x14ac:dyDescent="0.3">
      <c r="A42" s="253"/>
      <c r="B42" s="252"/>
      <c r="C42" s="204" t="s">
        <v>432</v>
      </c>
      <c r="D42" s="210">
        <v>20</v>
      </c>
      <c r="E42" s="210">
        <v>20</v>
      </c>
      <c r="F42" s="210">
        <v>20</v>
      </c>
      <c r="G42" s="210">
        <v>20</v>
      </c>
      <c r="H42" s="210">
        <v>20</v>
      </c>
      <c r="I42" s="210">
        <v>80.5</v>
      </c>
    </row>
    <row r="43" spans="1:9" s="192" customFormat="1" ht="13.35" customHeight="1" x14ac:dyDescent="0.3">
      <c r="A43" s="253"/>
      <c r="B43" s="252"/>
      <c r="C43" s="204" t="s">
        <v>433</v>
      </c>
      <c r="D43" s="210">
        <v>0</v>
      </c>
      <c r="E43" s="210">
        <v>0</v>
      </c>
      <c r="F43" s="210">
        <v>0</v>
      </c>
      <c r="G43" s="210">
        <v>0</v>
      </c>
      <c r="H43" s="210">
        <v>0</v>
      </c>
      <c r="I43" s="210">
        <f>SUM(G43:G43)</f>
        <v>0</v>
      </c>
    </row>
    <row r="44" spans="1:9" s="192" customFormat="1" ht="13.35" customHeight="1" x14ac:dyDescent="0.3">
      <c r="A44" s="253"/>
      <c r="B44" s="252"/>
      <c r="C44" s="204" t="s">
        <v>434</v>
      </c>
      <c r="D44" s="210">
        <v>0</v>
      </c>
      <c r="E44" s="210">
        <v>0</v>
      </c>
      <c r="F44" s="210">
        <v>0</v>
      </c>
      <c r="G44" s="210">
        <v>0</v>
      </c>
      <c r="H44" s="210">
        <v>0</v>
      </c>
      <c r="I44" s="210">
        <f>SUM(G44:G44)</f>
        <v>0</v>
      </c>
    </row>
    <row r="45" spans="1:9" s="192" customFormat="1" ht="13.35" customHeight="1" x14ac:dyDescent="0.3">
      <c r="A45" s="253"/>
      <c r="B45" s="252"/>
      <c r="C45" s="204" t="s">
        <v>435</v>
      </c>
      <c r="D45" s="210">
        <v>0</v>
      </c>
      <c r="E45" s="210">
        <v>0</v>
      </c>
      <c r="F45" s="210">
        <v>0</v>
      </c>
      <c r="G45" s="210">
        <v>0</v>
      </c>
      <c r="H45" s="210">
        <v>0</v>
      </c>
      <c r="I45" s="210">
        <f>SUM(G45:G45)</f>
        <v>0</v>
      </c>
    </row>
    <row r="46" spans="1:9" s="192" customFormat="1" ht="13.35" customHeight="1" x14ac:dyDescent="0.3">
      <c r="A46" s="253"/>
      <c r="B46" s="252"/>
      <c r="C46" s="204" t="s">
        <v>436</v>
      </c>
      <c r="D46" s="210">
        <v>0</v>
      </c>
      <c r="E46" s="210">
        <v>0</v>
      </c>
      <c r="F46" s="210">
        <v>0</v>
      </c>
      <c r="G46" s="210">
        <v>0</v>
      </c>
      <c r="H46" s="210">
        <v>0</v>
      </c>
      <c r="I46" s="210">
        <f>SUM(G46:G46)</f>
        <v>0</v>
      </c>
    </row>
    <row r="47" spans="1:9" s="192" customFormat="1" ht="19.2" customHeight="1" x14ac:dyDescent="0.3">
      <c r="A47" s="253" t="s">
        <v>442</v>
      </c>
      <c r="B47" s="252" t="s">
        <v>425</v>
      </c>
      <c r="C47" s="204" t="s">
        <v>426</v>
      </c>
      <c r="D47" s="210">
        <f>D48</f>
        <v>625.4</v>
      </c>
      <c r="E47" s="210">
        <f>E48</f>
        <v>625.4</v>
      </c>
      <c r="F47" s="210">
        <f>F48</f>
        <v>625.4</v>
      </c>
      <c r="G47" s="210">
        <f>G48</f>
        <v>625.4</v>
      </c>
      <c r="H47" s="210">
        <f>H48</f>
        <v>625.4</v>
      </c>
      <c r="I47" s="210">
        <v>3149.2</v>
      </c>
    </row>
    <row r="48" spans="1:9" s="196" customFormat="1" ht="13.35" customHeight="1" x14ac:dyDescent="0.3">
      <c r="A48" s="253"/>
      <c r="B48" s="252"/>
      <c r="C48" s="204" t="s">
        <v>432</v>
      </c>
      <c r="D48" s="210">
        <v>625.4</v>
      </c>
      <c r="E48" s="210">
        <v>625.4</v>
      </c>
      <c r="F48" s="210">
        <v>625.4</v>
      </c>
      <c r="G48" s="210">
        <v>625.4</v>
      </c>
      <c r="H48" s="210">
        <v>625.4</v>
      </c>
      <c r="I48" s="210">
        <v>3149.2</v>
      </c>
    </row>
    <row r="49" spans="1:9" s="192" customFormat="1" ht="13.35" customHeight="1" x14ac:dyDescent="0.3">
      <c r="A49" s="253"/>
      <c r="B49" s="252"/>
      <c r="C49" s="204" t="s">
        <v>433</v>
      </c>
      <c r="D49" s="210">
        <v>0</v>
      </c>
      <c r="E49" s="210">
        <v>0</v>
      </c>
      <c r="F49" s="210">
        <v>0</v>
      </c>
      <c r="G49" s="210">
        <v>0</v>
      </c>
      <c r="H49" s="210">
        <v>0</v>
      </c>
      <c r="I49" s="210">
        <f>SUM(G49:G49)</f>
        <v>0</v>
      </c>
    </row>
    <row r="50" spans="1:9" s="192" customFormat="1" ht="13.35" customHeight="1" x14ac:dyDescent="0.3">
      <c r="A50" s="253"/>
      <c r="B50" s="252"/>
      <c r="C50" s="204" t="s">
        <v>434</v>
      </c>
      <c r="D50" s="210">
        <v>0</v>
      </c>
      <c r="E50" s="210">
        <v>0</v>
      </c>
      <c r="F50" s="210">
        <v>0</v>
      </c>
      <c r="G50" s="210">
        <v>0</v>
      </c>
      <c r="H50" s="210">
        <v>0</v>
      </c>
      <c r="I50" s="210">
        <f>SUM(G50:G50)</f>
        <v>0</v>
      </c>
    </row>
    <row r="51" spans="1:9" s="192" customFormat="1" ht="13.35" customHeight="1" x14ac:dyDescent="0.3">
      <c r="A51" s="253"/>
      <c r="B51" s="252"/>
      <c r="C51" s="204" t="s">
        <v>435</v>
      </c>
      <c r="D51" s="210">
        <v>0</v>
      </c>
      <c r="E51" s="210">
        <v>0</v>
      </c>
      <c r="F51" s="210">
        <v>0</v>
      </c>
      <c r="G51" s="210">
        <v>0</v>
      </c>
      <c r="H51" s="210">
        <v>0</v>
      </c>
      <c r="I51" s="210">
        <f>SUM(G51:G51)</f>
        <v>0</v>
      </c>
    </row>
    <row r="52" spans="1:9" s="192" customFormat="1" ht="17.399999999999999" customHeight="1" x14ac:dyDescent="0.3">
      <c r="A52" s="253"/>
      <c r="B52" s="252"/>
      <c r="C52" s="204" t="s">
        <v>436</v>
      </c>
      <c r="D52" s="210">
        <v>0</v>
      </c>
      <c r="E52" s="210">
        <v>0</v>
      </c>
      <c r="F52" s="210">
        <v>0</v>
      </c>
      <c r="G52" s="210">
        <v>0</v>
      </c>
      <c r="H52" s="210">
        <v>0</v>
      </c>
      <c r="I52" s="210">
        <f>SUM(G52:G52)</f>
        <v>0</v>
      </c>
    </row>
    <row r="53" spans="1:9" s="193" customFormat="1" ht="15.9" customHeight="1" x14ac:dyDescent="0.3">
      <c r="A53" s="211" t="s">
        <v>443</v>
      </c>
      <c r="B53" s="252" t="s">
        <v>425</v>
      </c>
      <c r="C53" s="204" t="s">
        <v>426</v>
      </c>
      <c r="D53" s="210">
        <f>D54</f>
        <v>13.2</v>
      </c>
      <c r="E53" s="210">
        <f>E54</f>
        <v>9.6</v>
      </c>
      <c r="F53" s="210">
        <f>F54</f>
        <v>9.6</v>
      </c>
      <c r="G53" s="210">
        <f>G54</f>
        <v>9.6</v>
      </c>
      <c r="H53" s="210">
        <f>H54</f>
        <v>9.6</v>
      </c>
      <c r="I53" s="210">
        <v>54.4</v>
      </c>
    </row>
    <row r="54" spans="1:9" s="192" customFormat="1" ht="18.45" customHeight="1" x14ac:dyDescent="0.3">
      <c r="A54" s="253" t="s">
        <v>444</v>
      </c>
      <c r="B54" s="252"/>
      <c r="C54" s="204" t="s">
        <v>432</v>
      </c>
      <c r="D54" s="210">
        <f>D59</f>
        <v>13.2</v>
      </c>
      <c r="E54" s="210">
        <f>E59</f>
        <v>9.6</v>
      </c>
      <c r="F54" s="210">
        <f>F59</f>
        <v>9.6</v>
      </c>
      <c r="G54" s="210">
        <f>G59</f>
        <v>9.6</v>
      </c>
      <c r="H54" s="210">
        <f>H59</f>
        <v>9.6</v>
      </c>
      <c r="I54" s="210">
        <v>54.4</v>
      </c>
    </row>
    <row r="55" spans="1:9" s="192" customFormat="1" x14ac:dyDescent="0.3">
      <c r="A55" s="253"/>
      <c r="B55" s="252"/>
      <c r="C55" s="204" t="s">
        <v>433</v>
      </c>
      <c r="D55" s="210">
        <v>0</v>
      </c>
      <c r="E55" s="210">
        <v>0</v>
      </c>
      <c r="F55" s="210">
        <v>0</v>
      </c>
      <c r="G55" s="210">
        <v>0</v>
      </c>
      <c r="H55" s="210">
        <v>0</v>
      </c>
      <c r="I55" s="210">
        <f>SUM(G55:G55)</f>
        <v>0</v>
      </c>
    </row>
    <row r="56" spans="1:9" s="192" customFormat="1" x14ac:dyDescent="0.3">
      <c r="A56" s="253"/>
      <c r="B56" s="252"/>
      <c r="C56" s="204" t="s">
        <v>434</v>
      </c>
      <c r="D56" s="210">
        <v>0</v>
      </c>
      <c r="E56" s="210">
        <v>0</v>
      </c>
      <c r="F56" s="210">
        <v>0</v>
      </c>
      <c r="G56" s="210">
        <v>0</v>
      </c>
      <c r="H56" s="210">
        <v>0</v>
      </c>
      <c r="I56" s="210">
        <f>SUM(G56:G56)</f>
        <v>0</v>
      </c>
    </row>
    <row r="57" spans="1:9" s="192" customFormat="1" x14ac:dyDescent="0.3">
      <c r="A57" s="253"/>
      <c r="B57" s="252"/>
      <c r="C57" s="204" t="s">
        <v>435</v>
      </c>
      <c r="D57" s="210">
        <v>0</v>
      </c>
      <c r="E57" s="210">
        <v>0</v>
      </c>
      <c r="F57" s="210">
        <v>0</v>
      </c>
      <c r="G57" s="210">
        <v>0</v>
      </c>
      <c r="H57" s="210">
        <v>0</v>
      </c>
      <c r="I57" s="210">
        <f>SUM(G57:G57)</f>
        <v>0</v>
      </c>
    </row>
    <row r="58" spans="1:9" s="192" customFormat="1" x14ac:dyDescent="0.3">
      <c r="A58" s="253"/>
      <c r="B58" s="252"/>
      <c r="C58" s="204" t="s">
        <v>436</v>
      </c>
      <c r="D58" s="210">
        <v>0</v>
      </c>
      <c r="E58" s="210">
        <v>0</v>
      </c>
      <c r="F58" s="210">
        <v>0</v>
      </c>
      <c r="G58" s="210">
        <v>0</v>
      </c>
      <c r="H58" s="210">
        <v>0</v>
      </c>
      <c r="I58" s="210">
        <f>SUM(G58:G58)</f>
        <v>0</v>
      </c>
    </row>
    <row r="59" spans="1:9" s="192" customFormat="1" ht="14.1" customHeight="1" x14ac:dyDescent="0.3">
      <c r="A59" s="261" t="s">
        <v>483</v>
      </c>
      <c r="B59" s="252" t="s">
        <v>425</v>
      </c>
      <c r="C59" s="204" t="s">
        <v>426</v>
      </c>
      <c r="D59" s="210">
        <f>D60</f>
        <v>13.2</v>
      </c>
      <c r="E59" s="210">
        <f>E60</f>
        <v>9.6</v>
      </c>
      <c r="F59" s="210">
        <f>F60</f>
        <v>9.6</v>
      </c>
      <c r="G59" s="210">
        <f>G60</f>
        <v>9.6</v>
      </c>
      <c r="H59" s="210">
        <f>H60</f>
        <v>9.6</v>
      </c>
      <c r="I59" s="210">
        <v>54.4</v>
      </c>
    </row>
    <row r="60" spans="1:9" s="198" customFormat="1" x14ac:dyDescent="0.3">
      <c r="A60" s="261"/>
      <c r="B60" s="252"/>
      <c r="C60" s="204" t="s">
        <v>432</v>
      </c>
      <c r="D60" s="210">
        <v>13.2</v>
      </c>
      <c r="E60" s="210">
        <v>9.6</v>
      </c>
      <c r="F60" s="210">
        <v>9.6</v>
      </c>
      <c r="G60" s="210">
        <v>9.6</v>
      </c>
      <c r="H60" s="210">
        <v>9.6</v>
      </c>
      <c r="I60" s="210">
        <v>54.4</v>
      </c>
    </row>
    <row r="61" spans="1:9" s="192" customFormat="1" x14ac:dyDescent="0.3">
      <c r="A61" s="261"/>
      <c r="B61" s="252"/>
      <c r="C61" s="204" t="s">
        <v>433</v>
      </c>
      <c r="D61" s="210">
        <v>0</v>
      </c>
      <c r="E61" s="210">
        <v>0</v>
      </c>
      <c r="F61" s="210">
        <v>0</v>
      </c>
      <c r="G61" s="210">
        <v>0</v>
      </c>
      <c r="H61" s="210">
        <v>0</v>
      </c>
      <c r="I61" s="210">
        <f>SUM(G61:G61)</f>
        <v>0</v>
      </c>
    </row>
    <row r="62" spans="1:9" s="192" customFormat="1" x14ac:dyDescent="0.3">
      <c r="A62" s="261"/>
      <c r="B62" s="252"/>
      <c r="C62" s="204" t="s">
        <v>434</v>
      </c>
      <c r="D62" s="210">
        <v>0</v>
      </c>
      <c r="E62" s="210">
        <v>0</v>
      </c>
      <c r="F62" s="210">
        <v>0</v>
      </c>
      <c r="G62" s="210">
        <v>0</v>
      </c>
      <c r="H62" s="210">
        <v>0</v>
      </c>
      <c r="I62" s="210">
        <f>SUM(G62:G62)</f>
        <v>0</v>
      </c>
    </row>
    <row r="63" spans="1:9" s="192" customFormat="1" x14ac:dyDescent="0.3">
      <c r="A63" s="261"/>
      <c r="B63" s="252"/>
      <c r="C63" s="204" t="s">
        <v>435</v>
      </c>
      <c r="D63" s="210">
        <v>0</v>
      </c>
      <c r="E63" s="210">
        <v>0</v>
      </c>
      <c r="F63" s="210">
        <v>0</v>
      </c>
      <c r="G63" s="210">
        <v>0</v>
      </c>
      <c r="H63" s="210">
        <v>0</v>
      </c>
      <c r="I63" s="210">
        <f>SUM(G63:G63)</f>
        <v>0</v>
      </c>
    </row>
    <row r="64" spans="1:9" s="192" customFormat="1" x14ac:dyDescent="0.3">
      <c r="A64" s="261"/>
      <c r="B64" s="252"/>
      <c r="C64" s="204" t="s">
        <v>436</v>
      </c>
      <c r="D64" s="210">
        <v>0</v>
      </c>
      <c r="E64" s="210">
        <v>0</v>
      </c>
      <c r="F64" s="210">
        <v>0</v>
      </c>
      <c r="G64" s="210">
        <v>0</v>
      </c>
      <c r="H64" s="210">
        <v>0</v>
      </c>
      <c r="I64" s="210">
        <f>SUM(G64:G64)</f>
        <v>0</v>
      </c>
    </row>
    <row r="65" spans="1:9" s="193" customFormat="1" ht="15.6" customHeight="1" x14ac:dyDescent="0.3">
      <c r="A65" s="211" t="s">
        <v>445</v>
      </c>
      <c r="B65" s="252" t="s">
        <v>425</v>
      </c>
      <c r="C65" s="204" t="s">
        <v>426</v>
      </c>
      <c r="D65" s="210">
        <f>D66+D67+D68+D69+D70</f>
        <v>1375.6</v>
      </c>
      <c r="E65" s="210">
        <f>E66+E67+E68+E69+E70</f>
        <v>1342.5</v>
      </c>
      <c r="F65" s="210">
        <f>F66+F67+F68+F69+F70</f>
        <v>967.69999999999993</v>
      </c>
      <c r="G65" s="210">
        <f>G66+G67+G68+G69+G70</f>
        <v>967.69999999999993</v>
      </c>
      <c r="H65" s="210">
        <f>H66+H67+H68+H69+H70</f>
        <v>967.69999999999993</v>
      </c>
      <c r="I65" s="210">
        <v>6414.1</v>
      </c>
    </row>
    <row r="66" spans="1:9" s="192" customFormat="1" ht="13.2" customHeight="1" x14ac:dyDescent="0.3">
      <c r="A66" s="253" t="s">
        <v>492</v>
      </c>
      <c r="B66" s="252"/>
      <c r="C66" s="204" t="s">
        <v>432</v>
      </c>
      <c r="D66" s="210">
        <f>D72+D78+D84+D90+D96+D102</f>
        <v>902.6</v>
      </c>
      <c r="E66" s="210">
        <f>E72+E78+E84+E90+E96</f>
        <v>1342.5</v>
      </c>
      <c r="F66" s="210">
        <f>F72+F78+F84+F90+F96</f>
        <v>967.69999999999993</v>
      </c>
      <c r="G66" s="210">
        <f>G72+G78+G84+G90+G96</f>
        <v>967.69999999999993</v>
      </c>
      <c r="H66" s="210">
        <f>H72+H78+H84+H90+H96</f>
        <v>967.69999999999993</v>
      </c>
      <c r="I66" s="210">
        <v>5514</v>
      </c>
    </row>
    <row r="67" spans="1:9" s="192" customFormat="1" x14ac:dyDescent="0.3">
      <c r="A67" s="253"/>
      <c r="B67" s="252"/>
      <c r="C67" s="204" t="s">
        <v>433</v>
      </c>
      <c r="D67" s="210">
        <f>D73+D79+D85+D91+D97+D103</f>
        <v>73</v>
      </c>
      <c r="E67" s="210">
        <v>0</v>
      </c>
      <c r="F67" s="210">
        <v>0</v>
      </c>
      <c r="G67" s="210">
        <v>0</v>
      </c>
      <c r="H67" s="210">
        <v>0</v>
      </c>
      <c r="I67" s="210">
        <f>SUM(G67:G67)</f>
        <v>0</v>
      </c>
    </row>
    <row r="68" spans="1:9" s="192" customFormat="1" x14ac:dyDescent="0.3">
      <c r="A68" s="253"/>
      <c r="B68" s="252"/>
      <c r="C68" s="204" t="s">
        <v>434</v>
      </c>
      <c r="D68" s="210">
        <f>D74+D80+D86+D92+D98</f>
        <v>400</v>
      </c>
      <c r="E68" s="210">
        <f>E74+E80+E86+E92+E98</f>
        <v>0</v>
      </c>
      <c r="F68" s="210">
        <f>F74+F80+F86+F92+F98</f>
        <v>0</v>
      </c>
      <c r="G68" s="210">
        <f>G74+G80+G86+G92+G98</f>
        <v>0</v>
      </c>
      <c r="H68" s="210">
        <f>H74+H80+H86+H92+H98</f>
        <v>0</v>
      </c>
      <c r="I68" s="210">
        <v>900.1</v>
      </c>
    </row>
    <row r="69" spans="1:9" s="192" customFormat="1" x14ac:dyDescent="0.3">
      <c r="A69" s="253"/>
      <c r="B69" s="252"/>
      <c r="C69" s="204" t="s">
        <v>435</v>
      </c>
      <c r="D69" s="210">
        <v>0</v>
      </c>
      <c r="E69" s="210">
        <v>0</v>
      </c>
      <c r="F69" s="210">
        <v>0</v>
      </c>
      <c r="G69" s="210">
        <v>0</v>
      </c>
      <c r="H69" s="210">
        <v>0</v>
      </c>
      <c r="I69" s="210">
        <f>SUM(G69:G69)</f>
        <v>0</v>
      </c>
    </row>
    <row r="70" spans="1:9" s="192" customFormat="1" x14ac:dyDescent="0.3">
      <c r="A70" s="253"/>
      <c r="B70" s="252"/>
      <c r="C70" s="204" t="s">
        <v>436</v>
      </c>
      <c r="D70" s="210">
        <v>0</v>
      </c>
      <c r="E70" s="210">
        <v>0</v>
      </c>
      <c r="F70" s="210">
        <v>0</v>
      </c>
      <c r="G70" s="210">
        <v>0</v>
      </c>
      <c r="H70" s="210">
        <v>0</v>
      </c>
      <c r="I70" s="210">
        <f>SUM(G70:G70)</f>
        <v>0</v>
      </c>
    </row>
    <row r="71" spans="1:9" s="192" customFormat="1" ht="15.6" customHeight="1" x14ac:dyDescent="0.3">
      <c r="A71" s="211" t="s">
        <v>446</v>
      </c>
      <c r="B71" s="252" t="s">
        <v>425</v>
      </c>
      <c r="C71" s="204" t="s">
        <v>426</v>
      </c>
      <c r="D71" s="210">
        <f>D72+D73+D74+D75+D76</f>
        <v>818.2</v>
      </c>
      <c r="E71" s="210">
        <f>E72+E73+E74+E75+E76</f>
        <v>843.1</v>
      </c>
      <c r="F71" s="210">
        <f>F72+F73+F74+F75+F76</f>
        <v>872.4</v>
      </c>
      <c r="G71" s="210">
        <f>G72+G73+G74+G75+G76</f>
        <v>872.4</v>
      </c>
      <c r="H71" s="210">
        <f>H72+H73+H74+H75+H76</f>
        <v>872.4</v>
      </c>
      <c r="I71" s="210">
        <v>4475.8999999999996</v>
      </c>
    </row>
    <row r="72" spans="1:9" s="196" customFormat="1" ht="16.649999999999999" customHeight="1" x14ac:dyDescent="0.3">
      <c r="A72" s="253" t="s">
        <v>447</v>
      </c>
      <c r="B72" s="252"/>
      <c r="C72" s="204" t="s">
        <v>432</v>
      </c>
      <c r="D72" s="210">
        <v>818.2</v>
      </c>
      <c r="E72" s="210">
        <v>843.1</v>
      </c>
      <c r="F72" s="210">
        <v>872.4</v>
      </c>
      <c r="G72" s="210">
        <v>872.4</v>
      </c>
      <c r="H72" s="210">
        <v>872.4</v>
      </c>
      <c r="I72" s="210">
        <v>3303.5</v>
      </c>
    </row>
    <row r="73" spans="1:9" s="192" customFormat="1" x14ac:dyDescent="0.3">
      <c r="A73" s="253"/>
      <c r="B73" s="252"/>
      <c r="C73" s="204" t="s">
        <v>433</v>
      </c>
      <c r="D73" s="210">
        <v>0</v>
      </c>
      <c r="E73" s="210">
        <v>0</v>
      </c>
      <c r="F73" s="210">
        <v>0</v>
      </c>
      <c r="G73" s="210">
        <v>0</v>
      </c>
      <c r="H73" s="210">
        <v>0</v>
      </c>
      <c r="I73" s="210">
        <f t="shared" ref="I73:I82" si="1">SUM(G73:G73)</f>
        <v>0</v>
      </c>
    </row>
    <row r="74" spans="1:9" s="192" customFormat="1" x14ac:dyDescent="0.3">
      <c r="A74" s="253"/>
      <c r="B74" s="252"/>
      <c r="C74" s="204" t="s">
        <v>434</v>
      </c>
      <c r="D74" s="210">
        <v>0</v>
      </c>
      <c r="E74" s="210">
        <v>0</v>
      </c>
      <c r="F74" s="210">
        <v>0</v>
      </c>
      <c r="G74" s="210">
        <v>0</v>
      </c>
      <c r="H74" s="210">
        <v>0</v>
      </c>
      <c r="I74" s="210">
        <f t="shared" si="1"/>
        <v>0</v>
      </c>
    </row>
    <row r="75" spans="1:9" s="192" customFormat="1" x14ac:dyDescent="0.3">
      <c r="A75" s="253"/>
      <c r="B75" s="252"/>
      <c r="C75" s="204" t="s">
        <v>435</v>
      </c>
      <c r="D75" s="210">
        <v>0</v>
      </c>
      <c r="E75" s="210">
        <v>0</v>
      </c>
      <c r="F75" s="210">
        <v>0</v>
      </c>
      <c r="G75" s="210">
        <v>0</v>
      </c>
      <c r="H75" s="210">
        <v>0</v>
      </c>
      <c r="I75" s="210">
        <f t="shared" si="1"/>
        <v>0</v>
      </c>
    </row>
    <row r="76" spans="1:9" s="192" customFormat="1" x14ac:dyDescent="0.3">
      <c r="A76" s="253"/>
      <c r="B76" s="252"/>
      <c r="C76" s="204" t="s">
        <v>436</v>
      </c>
      <c r="D76" s="210">
        <v>0</v>
      </c>
      <c r="E76" s="210">
        <v>0</v>
      </c>
      <c r="F76" s="210">
        <v>0</v>
      </c>
      <c r="G76" s="210">
        <v>0</v>
      </c>
      <c r="H76" s="210">
        <v>0</v>
      </c>
      <c r="I76" s="210">
        <f t="shared" si="1"/>
        <v>0</v>
      </c>
    </row>
    <row r="77" spans="1:9" s="192" customFormat="1" ht="15.6" customHeight="1" x14ac:dyDescent="0.3">
      <c r="A77" s="211" t="s">
        <v>484</v>
      </c>
      <c r="B77" s="252" t="s">
        <v>425</v>
      </c>
      <c r="C77" s="204" t="s">
        <v>426</v>
      </c>
      <c r="D77" s="210">
        <f>D78+D79+D80+D81+D82</f>
        <v>432.4</v>
      </c>
      <c r="E77" s="210">
        <f>E78+E79+E80+E81+E82</f>
        <v>43.3</v>
      </c>
      <c r="F77" s="210">
        <f>F78+F79+F80+F81+F82</f>
        <v>43.3</v>
      </c>
      <c r="G77" s="210">
        <f>G78+G79+G80+G81+G82</f>
        <v>43.3</v>
      </c>
      <c r="H77" s="210">
        <f>H78+H79+H80+H81+H82</f>
        <v>43.3</v>
      </c>
      <c r="I77" s="210">
        <f t="shared" si="1"/>
        <v>43.3</v>
      </c>
    </row>
    <row r="78" spans="1:9" s="199" customFormat="1" ht="17.25" customHeight="1" x14ac:dyDescent="0.3">
      <c r="A78" s="253" t="s">
        <v>448</v>
      </c>
      <c r="B78" s="252"/>
      <c r="C78" s="204" t="s">
        <v>432</v>
      </c>
      <c r="D78" s="210">
        <v>32.4</v>
      </c>
      <c r="E78" s="210">
        <v>43.3</v>
      </c>
      <c r="F78" s="210">
        <v>43.3</v>
      </c>
      <c r="G78" s="210">
        <v>43.3</v>
      </c>
      <c r="H78" s="210">
        <v>43.3</v>
      </c>
      <c r="I78" s="210">
        <f t="shared" si="1"/>
        <v>43.3</v>
      </c>
    </row>
    <row r="79" spans="1:9" s="192" customFormat="1" x14ac:dyDescent="0.3">
      <c r="A79" s="253"/>
      <c r="B79" s="252"/>
      <c r="C79" s="204" t="s">
        <v>433</v>
      </c>
      <c r="D79" s="210">
        <v>0</v>
      </c>
      <c r="E79" s="210">
        <v>0</v>
      </c>
      <c r="F79" s="210">
        <v>0</v>
      </c>
      <c r="G79" s="210">
        <v>0</v>
      </c>
      <c r="H79" s="210">
        <v>0</v>
      </c>
      <c r="I79" s="210">
        <f t="shared" si="1"/>
        <v>0</v>
      </c>
    </row>
    <row r="80" spans="1:9" s="192" customFormat="1" x14ac:dyDescent="0.3">
      <c r="A80" s="253"/>
      <c r="B80" s="252"/>
      <c r="C80" s="204" t="s">
        <v>434</v>
      </c>
      <c r="D80" s="210">
        <v>400</v>
      </c>
      <c r="E80" s="210">
        <v>0</v>
      </c>
      <c r="F80" s="210">
        <v>0</v>
      </c>
      <c r="G80" s="210">
        <v>0</v>
      </c>
      <c r="H80" s="210">
        <v>0</v>
      </c>
      <c r="I80" s="210">
        <f t="shared" si="1"/>
        <v>0</v>
      </c>
    </row>
    <row r="81" spans="1:9" s="192" customFormat="1" x14ac:dyDescent="0.3">
      <c r="A81" s="253"/>
      <c r="B81" s="252"/>
      <c r="C81" s="204" t="s">
        <v>435</v>
      </c>
      <c r="D81" s="210">
        <v>0</v>
      </c>
      <c r="E81" s="210">
        <v>0</v>
      </c>
      <c r="F81" s="210">
        <v>0</v>
      </c>
      <c r="G81" s="210">
        <v>0</v>
      </c>
      <c r="H81" s="210">
        <v>0</v>
      </c>
      <c r="I81" s="210">
        <f t="shared" si="1"/>
        <v>0</v>
      </c>
    </row>
    <row r="82" spans="1:9" s="192" customFormat="1" x14ac:dyDescent="0.3">
      <c r="A82" s="253"/>
      <c r="B82" s="252"/>
      <c r="C82" s="204" t="s">
        <v>436</v>
      </c>
      <c r="D82" s="210">
        <v>0</v>
      </c>
      <c r="E82" s="210">
        <v>0</v>
      </c>
      <c r="F82" s="210">
        <v>0</v>
      </c>
      <c r="G82" s="210">
        <v>0</v>
      </c>
      <c r="H82" s="210">
        <v>0</v>
      </c>
      <c r="I82" s="210">
        <f t="shared" si="1"/>
        <v>0</v>
      </c>
    </row>
    <row r="83" spans="1:9" s="192" customFormat="1" ht="15.6" customHeight="1" x14ac:dyDescent="0.3">
      <c r="A83" s="211" t="s">
        <v>449</v>
      </c>
      <c r="B83" s="252" t="s">
        <v>425</v>
      </c>
      <c r="C83" s="204" t="s">
        <v>426</v>
      </c>
      <c r="D83" s="210">
        <f>D84+D85+D86+D87+D88</f>
        <v>52</v>
      </c>
      <c r="E83" s="210">
        <f>E84+E85+E86+E87+E88</f>
        <v>456.1</v>
      </c>
      <c r="F83" s="210">
        <f>F84+F85+F86+F87+F88</f>
        <v>52</v>
      </c>
      <c r="G83" s="210">
        <f>G84+G85+G86+G87+G88</f>
        <v>52</v>
      </c>
      <c r="H83" s="210">
        <f>H84+H85+H86+H87+H88</f>
        <v>52</v>
      </c>
      <c r="I83" s="210">
        <v>602.29999999999995</v>
      </c>
    </row>
    <row r="84" spans="1:9" s="196" customFormat="1" ht="15.6" customHeight="1" x14ac:dyDescent="0.3">
      <c r="A84" s="253" t="s">
        <v>450</v>
      </c>
      <c r="B84" s="252"/>
      <c r="C84" s="204" t="s">
        <v>432</v>
      </c>
      <c r="D84" s="210">
        <v>52</v>
      </c>
      <c r="E84" s="210">
        <v>456.1</v>
      </c>
      <c r="F84" s="210">
        <v>52</v>
      </c>
      <c r="G84" s="210">
        <v>52</v>
      </c>
      <c r="H84" s="210">
        <v>52</v>
      </c>
      <c r="I84" s="210">
        <v>602.29999999999995</v>
      </c>
    </row>
    <row r="85" spans="1:9" s="192" customFormat="1" x14ac:dyDescent="0.3">
      <c r="A85" s="253"/>
      <c r="B85" s="252"/>
      <c r="C85" s="204" t="s">
        <v>433</v>
      </c>
      <c r="D85" s="210">
        <v>0</v>
      </c>
      <c r="E85" s="210">
        <v>0</v>
      </c>
      <c r="F85" s="210">
        <v>0</v>
      </c>
      <c r="G85" s="210">
        <v>0</v>
      </c>
      <c r="H85" s="210">
        <v>0</v>
      </c>
      <c r="I85" s="210">
        <f t="shared" ref="I85:I93" si="2">SUM(G85:G85)</f>
        <v>0</v>
      </c>
    </row>
    <row r="86" spans="1:9" s="192" customFormat="1" x14ac:dyDescent="0.3">
      <c r="A86" s="253"/>
      <c r="B86" s="252"/>
      <c r="C86" s="204" t="s">
        <v>434</v>
      </c>
      <c r="D86" s="210"/>
      <c r="E86" s="210">
        <v>0</v>
      </c>
      <c r="F86" s="210">
        <v>0</v>
      </c>
      <c r="G86" s="210">
        <v>0</v>
      </c>
      <c r="H86" s="210">
        <v>0</v>
      </c>
      <c r="I86" s="210">
        <f t="shared" si="2"/>
        <v>0</v>
      </c>
    </row>
    <row r="87" spans="1:9" s="192" customFormat="1" x14ac:dyDescent="0.3">
      <c r="A87" s="253"/>
      <c r="B87" s="252"/>
      <c r="C87" s="204" t="s">
        <v>435</v>
      </c>
      <c r="D87" s="210">
        <v>0</v>
      </c>
      <c r="E87" s="210">
        <v>0</v>
      </c>
      <c r="F87" s="210">
        <v>0</v>
      </c>
      <c r="G87" s="210">
        <v>0</v>
      </c>
      <c r="H87" s="210">
        <v>0</v>
      </c>
      <c r="I87" s="210">
        <f t="shared" si="2"/>
        <v>0</v>
      </c>
    </row>
    <row r="88" spans="1:9" s="192" customFormat="1" x14ac:dyDescent="0.3">
      <c r="A88" s="253"/>
      <c r="B88" s="252"/>
      <c r="C88" s="204" t="s">
        <v>436</v>
      </c>
      <c r="D88" s="210">
        <v>0</v>
      </c>
      <c r="E88" s="210">
        <v>0</v>
      </c>
      <c r="F88" s="210">
        <v>0</v>
      </c>
      <c r="G88" s="210">
        <v>0</v>
      </c>
      <c r="H88" s="210">
        <v>0</v>
      </c>
      <c r="I88" s="210">
        <f t="shared" si="2"/>
        <v>0</v>
      </c>
    </row>
    <row r="89" spans="1:9" s="192" customFormat="1" ht="15.6" customHeight="1" x14ac:dyDescent="0.3">
      <c r="A89" s="211" t="s">
        <v>451</v>
      </c>
      <c r="B89" s="252" t="s">
        <v>425</v>
      </c>
      <c r="C89" s="204" t="s">
        <v>426</v>
      </c>
      <c r="D89" s="210">
        <f>D90</f>
        <v>0</v>
      </c>
      <c r="E89" s="210">
        <f>E90</f>
        <v>0</v>
      </c>
      <c r="F89" s="210">
        <f>F90</f>
        <v>0</v>
      </c>
      <c r="G89" s="210">
        <f>G90</f>
        <v>0</v>
      </c>
      <c r="H89" s="210">
        <f>H90</f>
        <v>0</v>
      </c>
      <c r="I89" s="210">
        <f t="shared" si="2"/>
        <v>0</v>
      </c>
    </row>
    <row r="90" spans="1:9" s="196" customFormat="1" ht="17.850000000000001" customHeight="1" x14ac:dyDescent="0.3">
      <c r="A90" s="253" t="s">
        <v>452</v>
      </c>
      <c r="B90" s="252"/>
      <c r="C90" s="204" t="s">
        <v>432</v>
      </c>
      <c r="D90" s="210">
        <v>0</v>
      </c>
      <c r="E90" s="210">
        <v>0</v>
      </c>
      <c r="F90" s="210">
        <v>0</v>
      </c>
      <c r="G90" s="210">
        <v>0</v>
      </c>
      <c r="H90" s="210">
        <v>0</v>
      </c>
      <c r="I90" s="210">
        <f t="shared" si="2"/>
        <v>0</v>
      </c>
    </row>
    <row r="91" spans="1:9" s="192" customFormat="1" x14ac:dyDescent="0.3">
      <c r="A91" s="253"/>
      <c r="B91" s="252"/>
      <c r="C91" s="204" t="s">
        <v>433</v>
      </c>
      <c r="D91" s="210">
        <v>0</v>
      </c>
      <c r="E91" s="210">
        <v>0</v>
      </c>
      <c r="F91" s="210">
        <v>0</v>
      </c>
      <c r="G91" s="210">
        <v>0</v>
      </c>
      <c r="H91" s="210">
        <v>0</v>
      </c>
      <c r="I91" s="210">
        <f t="shared" si="2"/>
        <v>0</v>
      </c>
    </row>
    <row r="92" spans="1:9" s="192" customFormat="1" x14ac:dyDescent="0.3">
      <c r="A92" s="253"/>
      <c r="B92" s="252"/>
      <c r="C92" s="204" t="s">
        <v>434</v>
      </c>
      <c r="D92" s="210">
        <v>0</v>
      </c>
      <c r="E92" s="210">
        <v>0</v>
      </c>
      <c r="F92" s="210">
        <v>0</v>
      </c>
      <c r="G92" s="210">
        <v>0</v>
      </c>
      <c r="H92" s="210">
        <v>0</v>
      </c>
      <c r="I92" s="210">
        <f t="shared" si="2"/>
        <v>0</v>
      </c>
    </row>
    <row r="93" spans="1:9" s="192" customFormat="1" x14ac:dyDescent="0.3">
      <c r="A93" s="253"/>
      <c r="B93" s="252"/>
      <c r="C93" s="204" t="s">
        <v>435</v>
      </c>
      <c r="D93" s="210">
        <v>0</v>
      </c>
      <c r="E93" s="210">
        <v>0</v>
      </c>
      <c r="F93" s="210">
        <v>0</v>
      </c>
      <c r="G93" s="210">
        <v>0</v>
      </c>
      <c r="H93" s="210">
        <v>0</v>
      </c>
      <c r="I93" s="210">
        <f t="shared" si="2"/>
        <v>0</v>
      </c>
    </row>
    <row r="94" spans="1:9" s="192" customFormat="1" ht="15.6" customHeight="1" x14ac:dyDescent="0.3">
      <c r="A94" s="253"/>
      <c r="B94" s="252"/>
      <c r="C94" s="204" t="s">
        <v>436</v>
      </c>
      <c r="D94" s="210">
        <f>D95+D96+D97+D98+D99</f>
        <v>0</v>
      </c>
      <c r="E94" s="210">
        <f>E95+E96+E97+E98+E99</f>
        <v>0</v>
      </c>
      <c r="F94" s="210">
        <f>F95+F96+F97+F98+F99</f>
        <v>0</v>
      </c>
      <c r="G94" s="210">
        <f>G95+G96+G97+G98+G99</f>
        <v>0</v>
      </c>
      <c r="H94" s="210">
        <f>H95+H96+H97+H98+H99</f>
        <v>0</v>
      </c>
      <c r="I94" s="210">
        <v>0</v>
      </c>
    </row>
    <row r="95" spans="1:9" s="196" customFormat="1" ht="17.850000000000001" customHeight="1" x14ac:dyDescent="0.3">
      <c r="A95" s="219" t="s">
        <v>453</v>
      </c>
      <c r="B95" s="246" t="s">
        <v>425</v>
      </c>
      <c r="C95" s="204" t="s">
        <v>426</v>
      </c>
      <c r="D95" s="210">
        <v>0</v>
      </c>
      <c r="E95" s="210">
        <v>0</v>
      </c>
      <c r="F95" s="210">
        <v>0</v>
      </c>
      <c r="G95" s="210">
        <v>0</v>
      </c>
      <c r="H95" s="210">
        <v>0</v>
      </c>
      <c r="I95" s="210">
        <f t="shared" ref="I95:I106" si="3">SUM(G95:G95)</f>
        <v>0</v>
      </c>
    </row>
    <row r="96" spans="1:9" s="192" customFormat="1" x14ac:dyDescent="0.3">
      <c r="A96" s="255" t="s">
        <v>454</v>
      </c>
      <c r="B96" s="247"/>
      <c r="C96" s="204" t="s">
        <v>432</v>
      </c>
      <c r="D96" s="210">
        <v>0</v>
      </c>
      <c r="E96" s="210">
        <v>0</v>
      </c>
      <c r="F96" s="210">
        <v>0</v>
      </c>
      <c r="G96" s="210">
        <v>0</v>
      </c>
      <c r="H96" s="210">
        <v>0</v>
      </c>
      <c r="I96" s="210">
        <f t="shared" si="3"/>
        <v>0</v>
      </c>
    </row>
    <row r="97" spans="1:9" s="192" customFormat="1" x14ac:dyDescent="0.3">
      <c r="A97" s="256"/>
      <c r="B97" s="247"/>
      <c r="C97" s="204" t="s">
        <v>433</v>
      </c>
      <c r="D97" s="210">
        <v>0</v>
      </c>
      <c r="E97" s="210">
        <v>0</v>
      </c>
      <c r="F97" s="210">
        <v>0</v>
      </c>
      <c r="G97" s="210">
        <v>0</v>
      </c>
      <c r="H97" s="210">
        <v>0</v>
      </c>
      <c r="I97" s="210">
        <f t="shared" si="3"/>
        <v>0</v>
      </c>
    </row>
    <row r="98" spans="1:9" s="192" customFormat="1" x14ac:dyDescent="0.3">
      <c r="A98" s="256"/>
      <c r="B98" s="247"/>
      <c r="C98" s="204" t="s">
        <v>434</v>
      </c>
      <c r="D98" s="210">
        <v>0</v>
      </c>
      <c r="E98" s="210">
        <v>0</v>
      </c>
      <c r="F98" s="210">
        <v>0</v>
      </c>
      <c r="G98" s="210">
        <v>0</v>
      </c>
      <c r="H98" s="210">
        <v>0</v>
      </c>
      <c r="I98" s="210">
        <f t="shared" si="3"/>
        <v>0</v>
      </c>
    </row>
    <row r="99" spans="1:9" s="192" customFormat="1" ht="18" customHeight="1" x14ac:dyDescent="0.3">
      <c r="A99" s="256"/>
      <c r="B99" s="247"/>
      <c r="C99" s="204" t="s">
        <v>435</v>
      </c>
      <c r="D99" s="210">
        <v>0</v>
      </c>
      <c r="E99" s="210">
        <v>0</v>
      </c>
      <c r="F99" s="210">
        <v>0</v>
      </c>
      <c r="G99" s="210">
        <v>0</v>
      </c>
      <c r="H99" s="210">
        <v>0</v>
      </c>
      <c r="I99" s="210">
        <f t="shared" si="3"/>
        <v>0</v>
      </c>
    </row>
    <row r="100" spans="1:9" s="192" customFormat="1" ht="18" customHeight="1" x14ac:dyDescent="0.3">
      <c r="A100" s="257"/>
      <c r="B100" s="248"/>
      <c r="C100" s="204" t="s">
        <v>436</v>
      </c>
      <c r="D100" s="210">
        <v>0</v>
      </c>
      <c r="E100" s="210">
        <v>0</v>
      </c>
      <c r="F100" s="210">
        <v>0</v>
      </c>
      <c r="G100" s="210">
        <v>0</v>
      </c>
      <c r="H100" s="210">
        <v>0</v>
      </c>
      <c r="I100" s="210">
        <f t="shared" si="3"/>
        <v>0</v>
      </c>
    </row>
    <row r="101" spans="1:9" s="192" customFormat="1" ht="18" customHeight="1" x14ac:dyDescent="0.3">
      <c r="A101" s="219" t="s">
        <v>489</v>
      </c>
      <c r="B101" s="246" t="s">
        <v>425</v>
      </c>
      <c r="C101" s="204" t="s">
        <v>426</v>
      </c>
      <c r="D101" s="210">
        <f>D102+D103+D104+D105+D106</f>
        <v>73</v>
      </c>
      <c r="E101" s="210">
        <v>0</v>
      </c>
      <c r="F101" s="210">
        <v>0</v>
      </c>
      <c r="G101" s="210">
        <v>0</v>
      </c>
      <c r="H101" s="210">
        <v>0</v>
      </c>
      <c r="I101" s="210">
        <f t="shared" si="3"/>
        <v>0</v>
      </c>
    </row>
    <row r="102" spans="1:9" s="193" customFormat="1" ht="15.6" customHeight="1" x14ac:dyDescent="0.3">
      <c r="A102" s="255" t="s">
        <v>490</v>
      </c>
      <c r="B102" s="247"/>
      <c r="C102" s="204" t="s">
        <v>432</v>
      </c>
      <c r="D102" s="210">
        <v>0</v>
      </c>
      <c r="E102" s="210">
        <v>0</v>
      </c>
      <c r="F102" s="210">
        <v>0</v>
      </c>
      <c r="G102" s="210">
        <v>0</v>
      </c>
      <c r="H102" s="210">
        <v>0</v>
      </c>
      <c r="I102" s="210">
        <f t="shared" si="3"/>
        <v>0</v>
      </c>
    </row>
    <row r="103" spans="1:9" s="192" customFormat="1" ht="20.399999999999999" customHeight="1" x14ac:dyDescent="0.3">
      <c r="A103" s="256"/>
      <c r="B103" s="247"/>
      <c r="C103" s="204" t="s">
        <v>433</v>
      </c>
      <c r="D103" s="210">
        <v>73</v>
      </c>
      <c r="E103" s="210">
        <v>0</v>
      </c>
      <c r="F103" s="210">
        <v>0</v>
      </c>
      <c r="G103" s="210">
        <v>0</v>
      </c>
      <c r="H103" s="210">
        <v>0</v>
      </c>
      <c r="I103" s="210">
        <f t="shared" si="3"/>
        <v>0</v>
      </c>
    </row>
    <row r="104" spans="1:9" s="192" customFormat="1" x14ac:dyDescent="0.3">
      <c r="A104" s="256"/>
      <c r="B104" s="247"/>
      <c r="C104" s="204" t="s">
        <v>434</v>
      </c>
      <c r="D104" s="210">
        <v>0</v>
      </c>
      <c r="E104" s="210">
        <v>0</v>
      </c>
      <c r="F104" s="210">
        <v>0</v>
      </c>
      <c r="G104" s="210">
        <v>0</v>
      </c>
      <c r="H104" s="210">
        <v>0</v>
      </c>
      <c r="I104" s="210">
        <f t="shared" si="3"/>
        <v>0</v>
      </c>
    </row>
    <row r="105" spans="1:9" s="192" customFormat="1" x14ac:dyDescent="0.3">
      <c r="A105" s="256"/>
      <c r="B105" s="247"/>
      <c r="C105" s="204" t="s">
        <v>435</v>
      </c>
      <c r="D105" s="210">
        <v>0</v>
      </c>
      <c r="E105" s="210">
        <v>0</v>
      </c>
      <c r="F105" s="210">
        <v>0</v>
      </c>
      <c r="G105" s="210">
        <v>0</v>
      </c>
      <c r="H105" s="210">
        <v>0</v>
      </c>
      <c r="I105" s="210">
        <f t="shared" si="3"/>
        <v>0</v>
      </c>
    </row>
    <row r="106" spans="1:9" s="192" customFormat="1" x14ac:dyDescent="0.3">
      <c r="A106" s="257"/>
      <c r="B106" s="248"/>
      <c r="C106" s="204" t="s">
        <v>436</v>
      </c>
      <c r="D106" s="210">
        <v>0</v>
      </c>
      <c r="E106" s="210">
        <v>0</v>
      </c>
      <c r="F106" s="210">
        <v>0</v>
      </c>
      <c r="G106" s="210">
        <v>0</v>
      </c>
      <c r="H106" s="210">
        <v>0</v>
      </c>
      <c r="I106" s="210">
        <f t="shared" si="3"/>
        <v>0</v>
      </c>
    </row>
    <row r="107" spans="1:9" s="192" customFormat="1" ht="15.6" customHeight="1" x14ac:dyDescent="0.3">
      <c r="A107" s="219" t="s">
        <v>455</v>
      </c>
      <c r="B107" s="246" t="s">
        <v>425</v>
      </c>
      <c r="C107" s="204" t="s">
        <v>426</v>
      </c>
      <c r="D107" s="210">
        <f t="shared" ref="D107:E107" si="4">D108+D109+D110+D111+D112</f>
        <v>638.9</v>
      </c>
      <c r="E107" s="210">
        <f t="shared" si="4"/>
        <v>12</v>
      </c>
      <c r="F107" s="210">
        <f t="shared" ref="F107" si="5">F108+F109+F110+F111+F112</f>
        <v>12.4</v>
      </c>
      <c r="G107" s="210">
        <f t="shared" ref="G107:H107" si="6">G108+G109+G110+G111+G112</f>
        <v>12</v>
      </c>
      <c r="H107" s="210">
        <f t="shared" si="6"/>
        <v>12</v>
      </c>
      <c r="I107" s="210">
        <v>662</v>
      </c>
    </row>
    <row r="108" spans="1:9" s="196" customFormat="1" ht="14.1" customHeight="1" x14ac:dyDescent="0.3">
      <c r="A108" s="255" t="s">
        <v>493</v>
      </c>
      <c r="B108" s="247"/>
      <c r="C108" s="204" t="s">
        <v>432</v>
      </c>
      <c r="D108" s="210">
        <f>D114+D120</f>
        <v>12</v>
      </c>
      <c r="E108" s="210">
        <f>E114+E120</f>
        <v>12</v>
      </c>
      <c r="F108" s="210">
        <f>F114+F120</f>
        <v>12.4</v>
      </c>
      <c r="G108" s="210">
        <f>G114+G120</f>
        <v>12</v>
      </c>
      <c r="H108" s="210">
        <f>H114+H120</f>
        <v>12</v>
      </c>
      <c r="I108" s="210">
        <v>68</v>
      </c>
    </row>
    <row r="109" spans="1:9" s="192" customFormat="1" ht="14.1" customHeight="1" x14ac:dyDescent="0.3">
      <c r="A109" s="256"/>
      <c r="B109" s="247"/>
      <c r="C109" s="204" t="s">
        <v>433</v>
      </c>
      <c r="D109" s="210">
        <v>0</v>
      </c>
      <c r="E109" s="210">
        <v>0</v>
      </c>
      <c r="F109" s="210">
        <v>0</v>
      </c>
      <c r="G109" s="210">
        <v>0</v>
      </c>
      <c r="H109" s="210">
        <v>0</v>
      </c>
      <c r="I109" s="210">
        <f>SUM(G109:G109)</f>
        <v>0</v>
      </c>
    </row>
    <row r="110" spans="1:9" s="192" customFormat="1" x14ac:dyDescent="0.3">
      <c r="A110" s="256"/>
      <c r="B110" s="247"/>
      <c r="C110" s="204" t="s">
        <v>434</v>
      </c>
      <c r="D110" s="210">
        <v>626.9</v>
      </c>
      <c r="E110" s="210">
        <v>0</v>
      </c>
      <c r="F110" s="210">
        <v>0</v>
      </c>
      <c r="G110" s="210">
        <v>0</v>
      </c>
      <c r="H110" s="210">
        <v>0</v>
      </c>
      <c r="I110" s="210">
        <f>SUM(G110:G110)</f>
        <v>0</v>
      </c>
    </row>
    <row r="111" spans="1:9" s="192" customFormat="1" x14ac:dyDescent="0.3">
      <c r="A111" s="256"/>
      <c r="B111" s="247"/>
      <c r="C111" s="204" t="s">
        <v>435</v>
      </c>
      <c r="D111" s="210">
        <v>0</v>
      </c>
      <c r="E111" s="210">
        <v>0</v>
      </c>
      <c r="F111" s="210">
        <v>0</v>
      </c>
      <c r="G111" s="210">
        <v>0</v>
      </c>
      <c r="H111" s="210">
        <v>0</v>
      </c>
      <c r="I111" s="210">
        <f>SUM(G111:G111)</f>
        <v>0</v>
      </c>
    </row>
    <row r="112" spans="1:9" s="192" customFormat="1" x14ac:dyDescent="0.3">
      <c r="A112" s="257"/>
      <c r="B112" s="248"/>
      <c r="C112" s="204" t="s">
        <v>436</v>
      </c>
      <c r="D112" s="210">
        <v>0</v>
      </c>
      <c r="E112" s="210">
        <v>0</v>
      </c>
      <c r="F112" s="210">
        <v>0</v>
      </c>
      <c r="G112" s="210">
        <v>0</v>
      </c>
      <c r="H112" s="210">
        <v>0</v>
      </c>
      <c r="I112" s="210">
        <f>SUM(G112:G112)</f>
        <v>0</v>
      </c>
    </row>
    <row r="113" spans="1:9" s="192" customFormat="1" ht="15.6" customHeight="1" x14ac:dyDescent="0.3">
      <c r="A113" s="211" t="s">
        <v>485</v>
      </c>
      <c r="B113" s="252" t="s">
        <v>425</v>
      </c>
      <c r="C113" s="204" t="s">
        <v>426</v>
      </c>
      <c r="D113" s="210">
        <v>5.6</v>
      </c>
      <c r="E113" s="210">
        <f>E114</f>
        <v>6</v>
      </c>
      <c r="F113" s="210">
        <f>F114</f>
        <v>6</v>
      </c>
      <c r="G113" s="210">
        <f>G114</f>
        <v>6</v>
      </c>
      <c r="H113" s="210">
        <f>H114</f>
        <v>6</v>
      </c>
      <c r="I113" s="210">
        <v>44</v>
      </c>
    </row>
    <row r="114" spans="1:9" s="196" customFormat="1" ht="29.4" customHeight="1" x14ac:dyDescent="0.3">
      <c r="A114" s="253" t="s">
        <v>456</v>
      </c>
      <c r="B114" s="252"/>
      <c r="C114" s="204" t="s">
        <v>432</v>
      </c>
      <c r="D114" s="210">
        <v>5.6</v>
      </c>
      <c r="E114" s="210">
        <v>6</v>
      </c>
      <c r="F114" s="210">
        <v>6</v>
      </c>
      <c r="G114" s="210">
        <v>6</v>
      </c>
      <c r="H114" s="210">
        <v>6</v>
      </c>
      <c r="I114" s="210">
        <v>44</v>
      </c>
    </row>
    <row r="115" spans="1:9" s="192" customFormat="1" x14ac:dyDescent="0.3">
      <c r="A115" s="253"/>
      <c r="B115" s="252"/>
      <c r="C115" s="204" t="s">
        <v>433</v>
      </c>
      <c r="D115" s="210">
        <v>0</v>
      </c>
      <c r="E115" s="210">
        <v>0</v>
      </c>
      <c r="F115" s="210">
        <v>0</v>
      </c>
      <c r="G115" s="210">
        <v>0</v>
      </c>
      <c r="H115" s="210">
        <v>0</v>
      </c>
      <c r="I115" s="210">
        <f>SUM(G115:G115)</f>
        <v>0</v>
      </c>
    </row>
    <row r="116" spans="1:9" s="192" customFormat="1" x14ac:dyDescent="0.3">
      <c r="A116" s="253"/>
      <c r="B116" s="252"/>
      <c r="C116" s="204" t="s">
        <v>434</v>
      </c>
      <c r="D116" s="210">
        <v>0</v>
      </c>
      <c r="E116" s="210">
        <v>0</v>
      </c>
      <c r="F116" s="210">
        <v>0</v>
      </c>
      <c r="G116" s="210">
        <v>0</v>
      </c>
      <c r="H116" s="210">
        <v>0</v>
      </c>
      <c r="I116" s="210">
        <f>SUM(G116:G116)</f>
        <v>0</v>
      </c>
    </row>
    <row r="117" spans="1:9" s="192" customFormat="1" ht="21.6" customHeight="1" x14ac:dyDescent="0.3">
      <c r="A117" s="253"/>
      <c r="B117" s="252"/>
      <c r="C117" s="204" t="s">
        <v>435</v>
      </c>
      <c r="D117" s="210">
        <v>0</v>
      </c>
      <c r="E117" s="210">
        <v>0</v>
      </c>
      <c r="F117" s="210">
        <v>0</v>
      </c>
      <c r="G117" s="210">
        <v>0</v>
      </c>
      <c r="H117" s="210">
        <v>0</v>
      </c>
      <c r="I117" s="210">
        <f>SUM(G117:G117)</f>
        <v>0</v>
      </c>
    </row>
    <row r="118" spans="1:9" s="192" customFormat="1" ht="12" customHeight="1" x14ac:dyDescent="0.3">
      <c r="A118" s="253"/>
      <c r="B118" s="252"/>
      <c r="C118" s="204" t="s">
        <v>436</v>
      </c>
      <c r="D118" s="210">
        <v>0</v>
      </c>
      <c r="E118" s="210">
        <v>0</v>
      </c>
      <c r="F118" s="210">
        <v>0</v>
      </c>
      <c r="G118" s="210">
        <v>0</v>
      </c>
      <c r="H118" s="210">
        <v>0</v>
      </c>
      <c r="I118" s="210">
        <f>SUM(G118:G118)</f>
        <v>0</v>
      </c>
    </row>
    <row r="119" spans="1:9" s="193" customFormat="1" ht="15.6" customHeight="1" x14ac:dyDescent="0.3">
      <c r="A119" s="211" t="s">
        <v>457</v>
      </c>
      <c r="B119" s="252" t="s">
        <v>425</v>
      </c>
      <c r="C119" s="204" t="s">
        <v>426</v>
      </c>
      <c r="D119" s="210">
        <f>D120+D121+D122+D123+D124</f>
        <v>633.29999999999995</v>
      </c>
      <c r="E119" s="210">
        <f>E120</f>
        <v>6</v>
      </c>
      <c r="F119" s="210">
        <f>F120</f>
        <v>6.4</v>
      </c>
      <c r="G119" s="210">
        <f>G120</f>
        <v>6</v>
      </c>
      <c r="H119" s="210">
        <f>H120</f>
        <v>6</v>
      </c>
      <c r="I119" s="210">
        <v>618</v>
      </c>
    </row>
    <row r="120" spans="1:9" s="192" customFormat="1" ht="14.7" customHeight="1" x14ac:dyDescent="0.3">
      <c r="A120" s="258" t="s">
        <v>479</v>
      </c>
      <c r="B120" s="252"/>
      <c r="C120" s="204" t="s">
        <v>432</v>
      </c>
      <c r="D120" s="210">
        <v>6.4</v>
      </c>
      <c r="E120" s="210">
        <v>6</v>
      </c>
      <c r="F120" s="210">
        <v>6.4</v>
      </c>
      <c r="G120" s="210">
        <v>6</v>
      </c>
      <c r="H120" s="210">
        <v>6</v>
      </c>
      <c r="I120" s="210">
        <v>24</v>
      </c>
    </row>
    <row r="121" spans="1:9" s="192" customFormat="1" x14ac:dyDescent="0.3">
      <c r="A121" s="259"/>
      <c r="B121" s="252"/>
      <c r="C121" s="204" t="s">
        <v>433</v>
      </c>
      <c r="D121" s="210">
        <v>0</v>
      </c>
      <c r="E121" s="210">
        <v>0</v>
      </c>
      <c r="F121" s="210">
        <v>0</v>
      </c>
      <c r="G121" s="210">
        <v>0</v>
      </c>
      <c r="H121" s="210">
        <v>0</v>
      </c>
      <c r="I121" s="210">
        <f>SUM(G121:G121)</f>
        <v>0</v>
      </c>
    </row>
    <row r="122" spans="1:9" s="192" customFormat="1" x14ac:dyDescent="0.3">
      <c r="A122" s="259"/>
      <c r="B122" s="252"/>
      <c r="C122" s="204" t="s">
        <v>434</v>
      </c>
      <c r="D122" s="210">
        <v>626.9</v>
      </c>
      <c r="E122" s="210">
        <v>0</v>
      </c>
      <c r="F122" s="210">
        <v>0</v>
      </c>
      <c r="G122" s="210">
        <v>0</v>
      </c>
      <c r="H122" s="210">
        <v>626.9</v>
      </c>
      <c r="I122" s="210">
        <f>SUM(G122:G122)</f>
        <v>0</v>
      </c>
    </row>
    <row r="123" spans="1:9" s="192" customFormat="1" x14ac:dyDescent="0.3">
      <c r="A123" s="259"/>
      <c r="B123" s="252"/>
      <c r="C123" s="204" t="s">
        <v>435</v>
      </c>
      <c r="D123" s="210">
        <v>0</v>
      </c>
      <c r="E123" s="210">
        <v>0</v>
      </c>
      <c r="F123" s="210">
        <v>0</v>
      </c>
      <c r="G123" s="210">
        <v>0</v>
      </c>
      <c r="H123" s="210">
        <v>0</v>
      </c>
      <c r="I123" s="210">
        <f>SUM(G123:G123)</f>
        <v>0</v>
      </c>
    </row>
    <row r="124" spans="1:9" s="192" customFormat="1" x14ac:dyDescent="0.3">
      <c r="A124" s="260"/>
      <c r="B124" s="252"/>
      <c r="C124" s="204" t="s">
        <v>436</v>
      </c>
      <c r="D124" s="210">
        <v>0</v>
      </c>
      <c r="E124" s="210">
        <v>0</v>
      </c>
      <c r="F124" s="210">
        <v>0</v>
      </c>
      <c r="G124" s="210">
        <v>0</v>
      </c>
      <c r="H124" s="210">
        <v>0</v>
      </c>
      <c r="I124" s="210">
        <f>SUM(G124:G124)</f>
        <v>0</v>
      </c>
    </row>
    <row r="125" spans="1:9" s="192" customFormat="1" ht="15.6" customHeight="1" x14ac:dyDescent="0.3">
      <c r="A125" s="211" t="s">
        <v>458</v>
      </c>
      <c r="B125" s="252" t="s">
        <v>425</v>
      </c>
      <c r="C125" s="204" t="s">
        <v>426</v>
      </c>
      <c r="D125" s="210">
        <f t="shared" ref="D125:E125" si="7">D126+D127+D128+D129+D130</f>
        <v>19.5</v>
      </c>
      <c r="E125" s="210">
        <f t="shared" si="7"/>
        <v>19.5</v>
      </c>
      <c r="F125" s="210">
        <f t="shared" ref="F125" si="8">F126+F127+F128+F129+F130</f>
        <v>19.5</v>
      </c>
      <c r="G125" s="210">
        <f t="shared" ref="G125:H125" si="9">G126+G127+G128+G129+G130</f>
        <v>19.5</v>
      </c>
      <c r="H125" s="210">
        <f t="shared" si="9"/>
        <v>19.5</v>
      </c>
      <c r="I125" s="210">
        <v>118.5</v>
      </c>
    </row>
    <row r="126" spans="1:9" s="196" customFormat="1" ht="17.25" customHeight="1" x14ac:dyDescent="0.3">
      <c r="A126" s="253" t="s">
        <v>494</v>
      </c>
      <c r="B126" s="252"/>
      <c r="C126" s="204" t="s">
        <v>432</v>
      </c>
      <c r="D126" s="210">
        <f t="shared" ref="D126:H130" si="10">D132+D138</f>
        <v>19.5</v>
      </c>
      <c r="E126" s="210">
        <f t="shared" si="10"/>
        <v>19.5</v>
      </c>
      <c r="F126" s="210">
        <f t="shared" ref="F126" si="11">F132+F138</f>
        <v>19.5</v>
      </c>
      <c r="G126" s="210">
        <f t="shared" ref="G126:H126" si="12">G132+G138</f>
        <v>19.5</v>
      </c>
      <c r="H126" s="210">
        <f t="shared" si="12"/>
        <v>19.5</v>
      </c>
      <c r="I126" s="210">
        <v>118.5</v>
      </c>
    </row>
    <row r="127" spans="1:9" s="192" customFormat="1" x14ac:dyDescent="0.3">
      <c r="A127" s="253"/>
      <c r="B127" s="252"/>
      <c r="C127" s="204" t="s">
        <v>433</v>
      </c>
      <c r="D127" s="210">
        <f t="shared" si="10"/>
        <v>0</v>
      </c>
      <c r="E127" s="210">
        <f t="shared" si="10"/>
        <v>0</v>
      </c>
      <c r="F127" s="210">
        <f t="shared" ref="F127" si="13">F133+F139</f>
        <v>0</v>
      </c>
      <c r="G127" s="210">
        <f t="shared" si="10"/>
        <v>0</v>
      </c>
      <c r="H127" s="210">
        <f t="shared" si="10"/>
        <v>0</v>
      </c>
      <c r="I127" s="210">
        <f t="shared" ref="I127" si="14">I133+I139</f>
        <v>0</v>
      </c>
    </row>
    <row r="128" spans="1:9" s="192" customFormat="1" ht="14.4" customHeight="1" x14ac:dyDescent="0.3">
      <c r="A128" s="253"/>
      <c r="B128" s="252"/>
      <c r="C128" s="204" t="s">
        <v>434</v>
      </c>
      <c r="D128" s="210">
        <f t="shared" si="10"/>
        <v>0</v>
      </c>
      <c r="E128" s="210">
        <f t="shared" si="10"/>
        <v>0</v>
      </c>
      <c r="F128" s="210">
        <f t="shared" ref="F128" si="15">F134+F140</f>
        <v>0</v>
      </c>
      <c r="G128" s="210">
        <f t="shared" si="10"/>
        <v>0</v>
      </c>
      <c r="H128" s="210">
        <f t="shared" si="10"/>
        <v>0</v>
      </c>
      <c r="I128" s="210">
        <f t="shared" ref="I128" si="16">I134+I140</f>
        <v>0</v>
      </c>
    </row>
    <row r="129" spans="1:9" s="192" customFormat="1" ht="15" customHeight="1" x14ac:dyDescent="0.3">
      <c r="A129" s="253"/>
      <c r="B129" s="252"/>
      <c r="C129" s="204" t="s">
        <v>435</v>
      </c>
      <c r="D129" s="210">
        <f t="shared" si="10"/>
        <v>0</v>
      </c>
      <c r="E129" s="210">
        <f t="shared" si="10"/>
        <v>0</v>
      </c>
      <c r="F129" s="210">
        <f t="shared" ref="F129" si="17">F135+F141</f>
        <v>0</v>
      </c>
      <c r="G129" s="210">
        <f t="shared" si="10"/>
        <v>0</v>
      </c>
      <c r="H129" s="210">
        <f t="shared" si="10"/>
        <v>0</v>
      </c>
      <c r="I129" s="210">
        <f t="shared" ref="I129" si="18">I135+I141</f>
        <v>0</v>
      </c>
    </row>
    <row r="130" spans="1:9" s="192" customFormat="1" ht="20.399999999999999" customHeight="1" x14ac:dyDescent="0.3">
      <c r="A130" s="253"/>
      <c r="B130" s="252"/>
      <c r="C130" s="204" t="s">
        <v>436</v>
      </c>
      <c r="D130" s="210">
        <f t="shared" si="10"/>
        <v>0</v>
      </c>
      <c r="E130" s="210">
        <f t="shared" si="10"/>
        <v>0</v>
      </c>
      <c r="F130" s="210">
        <f t="shared" ref="F130" si="19">F136+F142</f>
        <v>0</v>
      </c>
      <c r="G130" s="210">
        <f t="shared" si="10"/>
        <v>0</v>
      </c>
      <c r="H130" s="210">
        <f t="shared" si="10"/>
        <v>0</v>
      </c>
      <c r="I130" s="210">
        <f t="shared" ref="I130" si="20">I136+I142</f>
        <v>0</v>
      </c>
    </row>
    <row r="131" spans="1:9" s="192" customFormat="1" ht="19.95" customHeight="1" x14ac:dyDescent="0.3">
      <c r="A131" s="212" t="s">
        <v>459</v>
      </c>
      <c r="B131" s="252" t="s">
        <v>425</v>
      </c>
      <c r="C131" s="204" t="s">
        <v>426</v>
      </c>
      <c r="D131" s="210">
        <f>D132</f>
        <v>19</v>
      </c>
      <c r="E131" s="210">
        <f>E132</f>
        <v>19</v>
      </c>
      <c r="F131" s="210">
        <f>F132</f>
        <v>19</v>
      </c>
      <c r="G131" s="210">
        <f>G132</f>
        <v>19</v>
      </c>
      <c r="H131" s="210">
        <f>H132</f>
        <v>19</v>
      </c>
      <c r="I131" s="210">
        <v>116</v>
      </c>
    </row>
    <row r="132" spans="1:9" s="196" customFormat="1" ht="13.2" customHeight="1" x14ac:dyDescent="0.3">
      <c r="A132" s="253" t="s">
        <v>460</v>
      </c>
      <c r="B132" s="252"/>
      <c r="C132" s="204" t="s">
        <v>432</v>
      </c>
      <c r="D132" s="210">
        <v>19</v>
      </c>
      <c r="E132" s="210">
        <v>19</v>
      </c>
      <c r="F132" s="210">
        <v>19</v>
      </c>
      <c r="G132" s="210">
        <v>19</v>
      </c>
      <c r="H132" s="210">
        <v>19</v>
      </c>
      <c r="I132" s="210">
        <v>116</v>
      </c>
    </row>
    <row r="133" spans="1:9" s="192" customFormat="1" ht="15.6" customHeight="1" x14ac:dyDescent="0.3">
      <c r="A133" s="253"/>
      <c r="B133" s="252"/>
      <c r="C133" s="204" t="s">
        <v>433</v>
      </c>
      <c r="D133" s="210">
        <v>0</v>
      </c>
      <c r="E133" s="210">
        <v>0</v>
      </c>
      <c r="F133" s="210">
        <v>0</v>
      </c>
      <c r="G133" s="210">
        <v>0</v>
      </c>
      <c r="H133" s="210">
        <v>0</v>
      </c>
      <c r="I133" s="210">
        <f>SUM(G133:G133)</f>
        <v>0</v>
      </c>
    </row>
    <row r="134" spans="1:9" s="192" customFormat="1" ht="15" customHeight="1" x14ac:dyDescent="0.3">
      <c r="A134" s="253"/>
      <c r="B134" s="252"/>
      <c r="C134" s="204" t="s">
        <v>434</v>
      </c>
      <c r="D134" s="210">
        <v>0</v>
      </c>
      <c r="E134" s="210">
        <v>0</v>
      </c>
      <c r="F134" s="210">
        <v>0</v>
      </c>
      <c r="G134" s="210">
        <v>0</v>
      </c>
      <c r="H134" s="210">
        <v>0</v>
      </c>
      <c r="I134" s="210">
        <f>SUM(G134:G134)</f>
        <v>0</v>
      </c>
    </row>
    <row r="135" spans="1:9" s="192" customFormat="1" ht="16.95" customHeight="1" x14ac:dyDescent="0.3">
      <c r="A135" s="253"/>
      <c r="B135" s="252"/>
      <c r="C135" s="204" t="s">
        <v>435</v>
      </c>
      <c r="D135" s="210">
        <v>0</v>
      </c>
      <c r="E135" s="210">
        <v>0</v>
      </c>
      <c r="F135" s="210">
        <v>0</v>
      </c>
      <c r="G135" s="210">
        <v>0</v>
      </c>
      <c r="H135" s="210">
        <v>0</v>
      </c>
      <c r="I135" s="210">
        <f>SUM(G135:G135)</f>
        <v>0</v>
      </c>
    </row>
    <row r="136" spans="1:9" s="192" customFormat="1" ht="17.399999999999999" customHeight="1" x14ac:dyDescent="0.3">
      <c r="A136" s="253"/>
      <c r="B136" s="252"/>
      <c r="C136" s="204" t="s">
        <v>436</v>
      </c>
      <c r="D136" s="210">
        <v>0</v>
      </c>
      <c r="E136" s="210">
        <v>0</v>
      </c>
      <c r="F136" s="210">
        <v>0</v>
      </c>
      <c r="G136" s="210">
        <v>0</v>
      </c>
      <c r="H136" s="210">
        <v>0</v>
      </c>
      <c r="I136" s="210">
        <f>SUM(G136:G136)</f>
        <v>0</v>
      </c>
    </row>
    <row r="137" spans="1:9" s="193" customFormat="1" ht="15.6" customHeight="1" x14ac:dyDescent="0.3">
      <c r="A137" s="212" t="s">
        <v>461</v>
      </c>
      <c r="B137" s="252" t="s">
        <v>425</v>
      </c>
      <c r="C137" s="204" t="s">
        <v>426</v>
      </c>
      <c r="D137" s="210">
        <f>D138</f>
        <v>0.5</v>
      </c>
      <c r="E137" s="210">
        <f>E138</f>
        <v>0.5</v>
      </c>
      <c r="F137" s="210">
        <f>F138</f>
        <v>0.5</v>
      </c>
      <c r="G137" s="210">
        <f>G138</f>
        <v>0.5</v>
      </c>
      <c r="H137" s="210">
        <f>H138</f>
        <v>0.5</v>
      </c>
      <c r="I137" s="210">
        <v>2.5</v>
      </c>
    </row>
    <row r="138" spans="1:9" s="192" customFormat="1" ht="19.2" customHeight="1" x14ac:dyDescent="0.3">
      <c r="A138" s="254" t="s">
        <v>462</v>
      </c>
      <c r="B138" s="252"/>
      <c r="C138" s="204" t="s">
        <v>432</v>
      </c>
      <c r="D138" s="210">
        <v>0.5</v>
      </c>
      <c r="E138" s="210">
        <v>0.5</v>
      </c>
      <c r="F138" s="210">
        <v>0.5</v>
      </c>
      <c r="G138" s="210">
        <v>0.5</v>
      </c>
      <c r="H138" s="210">
        <v>0.5</v>
      </c>
      <c r="I138" s="210">
        <v>2.5</v>
      </c>
    </row>
    <row r="139" spans="1:9" s="192" customFormat="1" x14ac:dyDescent="0.3">
      <c r="A139" s="254"/>
      <c r="B139" s="252"/>
      <c r="C139" s="204" t="s">
        <v>433</v>
      </c>
      <c r="D139" s="210">
        <v>0</v>
      </c>
      <c r="E139" s="210">
        <v>0</v>
      </c>
      <c r="F139" s="210">
        <v>0</v>
      </c>
      <c r="G139" s="210">
        <v>0</v>
      </c>
      <c r="H139" s="210">
        <v>0</v>
      </c>
      <c r="I139" s="210">
        <f>SUM(G139:G139)</f>
        <v>0</v>
      </c>
    </row>
    <row r="140" spans="1:9" s="192" customFormat="1" x14ac:dyDescent="0.3">
      <c r="A140" s="254"/>
      <c r="B140" s="252"/>
      <c r="C140" s="204" t="s">
        <v>434</v>
      </c>
      <c r="D140" s="210">
        <v>0</v>
      </c>
      <c r="E140" s="210">
        <v>0</v>
      </c>
      <c r="F140" s="210">
        <v>0</v>
      </c>
      <c r="G140" s="210">
        <v>0</v>
      </c>
      <c r="H140" s="210">
        <v>0</v>
      </c>
      <c r="I140" s="210">
        <f>SUM(G140:G140)</f>
        <v>0</v>
      </c>
    </row>
    <row r="141" spans="1:9" s="192" customFormat="1" x14ac:dyDescent="0.3">
      <c r="A141" s="254"/>
      <c r="B141" s="252"/>
      <c r="C141" s="204" t="s">
        <v>435</v>
      </c>
      <c r="D141" s="210">
        <v>0</v>
      </c>
      <c r="E141" s="210">
        <v>0</v>
      </c>
      <c r="F141" s="210">
        <v>0</v>
      </c>
      <c r="G141" s="210">
        <v>0</v>
      </c>
      <c r="H141" s="210">
        <v>0</v>
      </c>
      <c r="I141" s="210">
        <f>SUM(G141:G141)</f>
        <v>0</v>
      </c>
    </row>
    <row r="142" spans="1:9" s="192" customFormat="1" x14ac:dyDescent="0.3">
      <c r="A142" s="254"/>
      <c r="B142" s="252"/>
      <c r="C142" s="204" t="s">
        <v>436</v>
      </c>
      <c r="D142" s="210">
        <v>0</v>
      </c>
      <c r="E142" s="210">
        <v>0</v>
      </c>
      <c r="F142" s="210">
        <v>0</v>
      </c>
      <c r="G142" s="210">
        <v>0</v>
      </c>
      <c r="H142" s="210">
        <v>0</v>
      </c>
      <c r="I142" s="210">
        <f>SUM(G142:G142)</f>
        <v>0</v>
      </c>
    </row>
    <row r="143" spans="1:9" s="192" customFormat="1" ht="15.6" customHeight="1" x14ac:dyDescent="0.3">
      <c r="A143" s="211" t="s">
        <v>463</v>
      </c>
      <c r="B143" s="252" t="s">
        <v>480</v>
      </c>
      <c r="C143" s="204" t="s">
        <v>426</v>
      </c>
      <c r="D143" s="210">
        <f>D144+D145+D146+D147+D148</f>
        <v>699.7</v>
      </c>
      <c r="E143" s="210">
        <f>E144+E145+E146+E147+E148</f>
        <v>50.7</v>
      </c>
      <c r="F143" s="210">
        <f>F144+F145+F146+F147+F148</f>
        <v>667.40000000000009</v>
      </c>
      <c r="G143" s="210">
        <f>G144+G145+G146+G147+G148</f>
        <v>667.40000000000009</v>
      </c>
      <c r="H143" s="210">
        <f>H144+H145+H146+H147+H148</f>
        <v>667.40000000000009</v>
      </c>
      <c r="I143" s="210">
        <v>2962.6</v>
      </c>
    </row>
    <row r="144" spans="1:9" s="195" customFormat="1" ht="19.2" customHeight="1" x14ac:dyDescent="0.3">
      <c r="A144" s="253" t="s">
        <v>495</v>
      </c>
      <c r="B144" s="252"/>
      <c r="C144" s="204" t="s">
        <v>432</v>
      </c>
      <c r="D144" s="210">
        <f>D150+D156</f>
        <v>699.7</v>
      </c>
      <c r="E144" s="210">
        <f>E150+E156</f>
        <v>50.7</v>
      </c>
      <c r="F144" s="210">
        <f>F150+F156</f>
        <v>667.40000000000009</v>
      </c>
      <c r="G144" s="210">
        <f>G150+G156</f>
        <v>667.40000000000009</v>
      </c>
      <c r="H144" s="210">
        <f>H150+H156</f>
        <v>667.40000000000009</v>
      </c>
      <c r="I144" s="210">
        <v>2609.3000000000002</v>
      </c>
    </row>
    <row r="145" spans="1:9" s="192" customFormat="1" x14ac:dyDescent="0.3">
      <c r="A145" s="253"/>
      <c r="B145" s="252"/>
      <c r="C145" s="204" t="s">
        <v>433</v>
      </c>
      <c r="D145" s="210">
        <v>0</v>
      </c>
      <c r="E145" s="210">
        <v>0</v>
      </c>
      <c r="F145" s="210">
        <v>0</v>
      </c>
      <c r="G145" s="210">
        <v>0</v>
      </c>
      <c r="H145" s="210">
        <v>0</v>
      </c>
      <c r="I145" s="210">
        <f>SUM(G145:G145)</f>
        <v>0</v>
      </c>
    </row>
    <row r="146" spans="1:9" s="192" customFormat="1" x14ac:dyDescent="0.3">
      <c r="A146" s="253"/>
      <c r="B146" s="252"/>
      <c r="C146" s="204" t="s">
        <v>434</v>
      </c>
      <c r="D146" s="210">
        <f>D152+D158</f>
        <v>0</v>
      </c>
      <c r="E146" s="210"/>
      <c r="F146" s="210"/>
      <c r="G146" s="210"/>
      <c r="H146" s="210"/>
      <c r="I146" s="210">
        <f>SUM(G146:G146)</f>
        <v>0</v>
      </c>
    </row>
    <row r="147" spans="1:9" s="192" customFormat="1" x14ac:dyDescent="0.3">
      <c r="A147" s="253"/>
      <c r="B147" s="252"/>
      <c r="C147" s="204" t="s">
        <v>435</v>
      </c>
      <c r="D147" s="210">
        <v>0</v>
      </c>
      <c r="E147" s="210">
        <v>0</v>
      </c>
      <c r="F147" s="210">
        <v>0</v>
      </c>
      <c r="G147" s="210">
        <v>0</v>
      </c>
      <c r="H147" s="210">
        <v>0</v>
      </c>
      <c r="I147" s="210">
        <f>SUM(G147:G147)</f>
        <v>0</v>
      </c>
    </row>
    <row r="148" spans="1:9" s="192" customFormat="1" x14ac:dyDescent="0.3">
      <c r="A148" s="253"/>
      <c r="B148" s="252"/>
      <c r="C148" s="204" t="s">
        <v>436</v>
      </c>
      <c r="D148" s="210">
        <v>0</v>
      </c>
      <c r="E148" s="210">
        <v>0</v>
      </c>
      <c r="F148" s="210">
        <v>0</v>
      </c>
      <c r="G148" s="210">
        <v>0</v>
      </c>
      <c r="H148" s="210">
        <v>0</v>
      </c>
      <c r="I148" s="210">
        <f>SUM(G148:G148)</f>
        <v>0</v>
      </c>
    </row>
    <row r="149" spans="1:9" s="192" customFormat="1" ht="15.6" customHeight="1" x14ac:dyDescent="0.3">
      <c r="A149" s="211" t="s">
        <v>464</v>
      </c>
      <c r="B149" s="252" t="s">
        <v>481</v>
      </c>
      <c r="C149" s="204" t="s">
        <v>426</v>
      </c>
      <c r="D149" s="210">
        <f>D150</f>
        <v>683.7</v>
      </c>
      <c r="E149" s="210">
        <f>E150</f>
        <v>49.7</v>
      </c>
      <c r="F149" s="210">
        <f>F150</f>
        <v>262.3</v>
      </c>
      <c r="G149" s="210">
        <f>G150</f>
        <v>262.3</v>
      </c>
      <c r="H149" s="210">
        <f>H150</f>
        <v>262.3</v>
      </c>
      <c r="I149" s="210">
        <v>2207.9</v>
      </c>
    </row>
    <row r="150" spans="1:9" s="195" customFormat="1" ht="14.1" customHeight="1" x14ac:dyDescent="0.3">
      <c r="A150" s="253" t="s">
        <v>465</v>
      </c>
      <c r="B150" s="252"/>
      <c r="C150" s="204" t="s">
        <v>432</v>
      </c>
      <c r="D150" s="210">
        <v>683.7</v>
      </c>
      <c r="E150" s="210">
        <v>49.7</v>
      </c>
      <c r="F150" s="210">
        <v>262.3</v>
      </c>
      <c r="G150" s="210">
        <v>262.3</v>
      </c>
      <c r="H150" s="210">
        <v>262.3</v>
      </c>
      <c r="I150" s="210">
        <v>2154.6</v>
      </c>
    </row>
    <row r="151" spans="1:9" s="192" customFormat="1" x14ac:dyDescent="0.3">
      <c r="A151" s="253"/>
      <c r="B151" s="252"/>
      <c r="C151" s="204" t="s">
        <v>433</v>
      </c>
      <c r="D151" s="210">
        <v>0</v>
      </c>
      <c r="E151" s="210">
        <v>0</v>
      </c>
      <c r="F151" s="210">
        <v>0</v>
      </c>
      <c r="G151" s="210">
        <v>0</v>
      </c>
      <c r="H151" s="210">
        <v>0</v>
      </c>
      <c r="I151" s="210">
        <f>SUM(G151:G151)</f>
        <v>0</v>
      </c>
    </row>
    <row r="152" spans="1:9" s="192" customFormat="1" x14ac:dyDescent="0.3">
      <c r="A152" s="253"/>
      <c r="B152" s="252"/>
      <c r="C152" s="204" t="s">
        <v>434</v>
      </c>
      <c r="D152" s="210">
        <v>0</v>
      </c>
      <c r="E152" s="210">
        <v>0</v>
      </c>
      <c r="F152" s="210">
        <v>0</v>
      </c>
      <c r="G152" s="210">
        <v>0</v>
      </c>
      <c r="H152" s="210">
        <v>0</v>
      </c>
      <c r="I152" s="210">
        <f>SUM(G152:G152)</f>
        <v>0</v>
      </c>
    </row>
    <row r="153" spans="1:9" s="192" customFormat="1" x14ac:dyDescent="0.3">
      <c r="A153" s="253"/>
      <c r="B153" s="252"/>
      <c r="C153" s="204" t="s">
        <v>435</v>
      </c>
      <c r="D153" s="210">
        <v>0</v>
      </c>
      <c r="E153" s="210">
        <v>0</v>
      </c>
      <c r="F153" s="210">
        <v>0</v>
      </c>
      <c r="G153" s="210">
        <v>0</v>
      </c>
      <c r="H153" s="210">
        <v>0</v>
      </c>
      <c r="I153" s="210">
        <f>SUM(G153:G153)</f>
        <v>0</v>
      </c>
    </row>
    <row r="154" spans="1:9" s="192" customFormat="1" x14ac:dyDescent="0.3">
      <c r="A154" s="253"/>
      <c r="B154" s="252"/>
      <c r="C154" s="204" t="s">
        <v>436</v>
      </c>
      <c r="D154" s="210">
        <v>0</v>
      </c>
      <c r="E154" s="210">
        <v>0</v>
      </c>
      <c r="F154" s="210">
        <v>0</v>
      </c>
      <c r="G154" s="210">
        <v>0</v>
      </c>
      <c r="H154" s="210">
        <v>0</v>
      </c>
      <c r="I154" s="210">
        <f>SUM(G154:G154)</f>
        <v>0</v>
      </c>
    </row>
    <row r="155" spans="1:9" s="193" customFormat="1" ht="15.6" customHeight="1" x14ac:dyDescent="0.3">
      <c r="A155" s="211" t="s">
        <v>466</v>
      </c>
      <c r="B155" s="252" t="s">
        <v>480</v>
      </c>
      <c r="C155" s="204" t="s">
        <v>426</v>
      </c>
      <c r="D155" s="210">
        <f>D156+D157+D158+D159+D160</f>
        <v>16</v>
      </c>
      <c r="E155" s="210">
        <f>E156+E157+E158+E159+E160</f>
        <v>301</v>
      </c>
      <c r="F155" s="210">
        <f>F156+F157+F158+F159+F160</f>
        <v>705.1</v>
      </c>
      <c r="G155" s="210">
        <f>G156+G157+G158+G159+G160</f>
        <v>705.1</v>
      </c>
      <c r="H155" s="210">
        <f>H156+H157+H158+H159+H160</f>
        <v>705.1</v>
      </c>
      <c r="I155" s="210">
        <f>SUM(G155:G155)</f>
        <v>705.1</v>
      </c>
    </row>
    <row r="156" spans="1:9" s="192" customFormat="1" ht="19.2" customHeight="1" x14ac:dyDescent="0.3">
      <c r="A156" s="253" t="s">
        <v>467</v>
      </c>
      <c r="B156" s="252"/>
      <c r="C156" s="204" t="s">
        <v>432</v>
      </c>
      <c r="D156" s="210">
        <v>16</v>
      </c>
      <c r="E156" s="210">
        <v>1</v>
      </c>
      <c r="F156" s="210">
        <v>405.1</v>
      </c>
      <c r="G156" s="210">
        <v>405.1</v>
      </c>
      <c r="H156" s="210">
        <v>405.1</v>
      </c>
      <c r="I156" s="210">
        <v>454.7</v>
      </c>
    </row>
    <row r="157" spans="1:9" s="192" customFormat="1" x14ac:dyDescent="0.3">
      <c r="A157" s="253"/>
      <c r="B157" s="252"/>
      <c r="C157" s="204" t="s">
        <v>433</v>
      </c>
      <c r="D157" s="210">
        <v>0</v>
      </c>
      <c r="E157" s="210">
        <v>0</v>
      </c>
      <c r="F157" s="210">
        <v>0</v>
      </c>
      <c r="G157" s="210">
        <v>0</v>
      </c>
      <c r="H157" s="210">
        <v>0</v>
      </c>
      <c r="I157" s="210">
        <f>SUM(G157:G157)</f>
        <v>0</v>
      </c>
    </row>
    <row r="158" spans="1:9" s="192" customFormat="1" x14ac:dyDescent="0.3">
      <c r="A158" s="253"/>
      <c r="B158" s="252"/>
      <c r="C158" s="204" t="s">
        <v>434</v>
      </c>
      <c r="D158" s="210">
        <v>0</v>
      </c>
      <c r="E158" s="210">
        <v>300</v>
      </c>
      <c r="F158" s="210">
        <v>300</v>
      </c>
      <c r="G158" s="210">
        <v>300</v>
      </c>
      <c r="H158" s="210">
        <v>300</v>
      </c>
      <c r="I158" s="213">
        <v>0</v>
      </c>
    </row>
    <row r="159" spans="1:9" s="192" customFormat="1" x14ac:dyDescent="0.3">
      <c r="A159" s="253"/>
      <c r="B159" s="252"/>
      <c r="C159" s="204" t="s">
        <v>435</v>
      </c>
      <c r="D159" s="210">
        <v>0</v>
      </c>
      <c r="E159" s="210">
        <v>0</v>
      </c>
      <c r="F159" s="210">
        <v>0</v>
      </c>
      <c r="G159" s="210">
        <v>0</v>
      </c>
      <c r="H159" s="210">
        <v>0</v>
      </c>
      <c r="I159" s="213">
        <v>0</v>
      </c>
    </row>
    <row r="160" spans="1:9" s="192" customFormat="1" x14ac:dyDescent="0.3">
      <c r="A160" s="253"/>
      <c r="B160" s="252"/>
      <c r="C160" s="204" t="s">
        <v>436</v>
      </c>
      <c r="D160" s="210">
        <v>0</v>
      </c>
      <c r="E160" s="210">
        <v>0</v>
      </c>
      <c r="F160" s="210">
        <v>0</v>
      </c>
      <c r="G160" s="210">
        <v>0</v>
      </c>
      <c r="H160" s="210">
        <v>0</v>
      </c>
      <c r="I160" s="213">
        <v>0</v>
      </c>
    </row>
    <row r="161" spans="1:9" s="192" customFormat="1" ht="15.6" customHeight="1" x14ac:dyDescent="0.3">
      <c r="A161" s="211" t="s">
        <v>468</v>
      </c>
      <c r="B161" s="252" t="s">
        <v>425</v>
      </c>
      <c r="C161" s="204" t="s">
        <v>426</v>
      </c>
      <c r="D161" s="210">
        <f t="shared" ref="D161:E161" si="21">D162+D163+D164+D165+D166</f>
        <v>1</v>
      </c>
      <c r="E161" s="210">
        <f t="shared" si="21"/>
        <v>1</v>
      </c>
      <c r="F161" s="210">
        <f t="shared" ref="F161" si="22">F162+F163+F164+F165+F166</f>
        <v>1</v>
      </c>
      <c r="G161" s="210">
        <f t="shared" ref="G161:H161" si="23">G162+G163+G164+G165+G166</f>
        <v>1</v>
      </c>
      <c r="H161" s="210">
        <f t="shared" si="23"/>
        <v>1</v>
      </c>
      <c r="I161" s="210">
        <v>160.69999999999999</v>
      </c>
    </row>
    <row r="162" spans="1:9" s="195" customFormat="1" ht="14.1" customHeight="1" x14ac:dyDescent="0.3">
      <c r="A162" s="253" t="s">
        <v>496</v>
      </c>
      <c r="B162" s="252"/>
      <c r="C162" s="204" t="s">
        <v>432</v>
      </c>
      <c r="D162" s="210">
        <f t="shared" ref="D162:E166" si="24">D168+D174</f>
        <v>1</v>
      </c>
      <c r="E162" s="210">
        <f t="shared" si="24"/>
        <v>1</v>
      </c>
      <c r="F162" s="210">
        <f t="shared" ref="F162" si="25">F168+F174</f>
        <v>1</v>
      </c>
      <c r="G162" s="210">
        <f t="shared" ref="G162:H162" si="26">G168+G174</f>
        <v>1</v>
      </c>
      <c r="H162" s="210">
        <f t="shared" si="26"/>
        <v>1</v>
      </c>
      <c r="I162" s="210">
        <v>5</v>
      </c>
    </row>
    <row r="163" spans="1:9" s="192" customFormat="1" x14ac:dyDescent="0.3">
      <c r="A163" s="253"/>
      <c r="B163" s="252"/>
      <c r="C163" s="204" t="s">
        <v>433</v>
      </c>
      <c r="D163" s="210">
        <f t="shared" si="24"/>
        <v>0</v>
      </c>
      <c r="E163" s="210">
        <f t="shared" si="24"/>
        <v>0</v>
      </c>
      <c r="F163" s="210">
        <f t="shared" ref="F163" si="27">F169+F175</f>
        <v>0</v>
      </c>
      <c r="G163" s="210">
        <f t="shared" ref="G163:H163" si="28">G169+G175</f>
        <v>0</v>
      </c>
      <c r="H163" s="210">
        <f t="shared" si="28"/>
        <v>0</v>
      </c>
      <c r="I163" s="210">
        <f>I169</f>
        <v>0</v>
      </c>
    </row>
    <row r="164" spans="1:9" s="192" customFormat="1" x14ac:dyDescent="0.3">
      <c r="A164" s="253"/>
      <c r="B164" s="252"/>
      <c r="C164" s="204" t="s">
        <v>434</v>
      </c>
      <c r="D164" s="210">
        <f t="shared" si="24"/>
        <v>0</v>
      </c>
      <c r="E164" s="210">
        <f t="shared" si="24"/>
        <v>0</v>
      </c>
      <c r="F164" s="210">
        <f t="shared" ref="F164" si="29">F170+F176</f>
        <v>0</v>
      </c>
      <c r="G164" s="210">
        <f t="shared" ref="G164:H164" si="30">G170+G176</f>
        <v>0</v>
      </c>
      <c r="H164" s="210">
        <f t="shared" si="30"/>
        <v>0</v>
      </c>
      <c r="I164" s="210">
        <f>I170</f>
        <v>0</v>
      </c>
    </row>
    <row r="165" spans="1:9" s="192" customFormat="1" x14ac:dyDescent="0.3">
      <c r="A165" s="253"/>
      <c r="B165" s="252"/>
      <c r="C165" s="204" t="s">
        <v>435</v>
      </c>
      <c r="D165" s="210">
        <f t="shared" si="24"/>
        <v>0</v>
      </c>
      <c r="E165" s="210">
        <f t="shared" si="24"/>
        <v>0</v>
      </c>
      <c r="F165" s="210">
        <f t="shared" ref="F165" si="31">F171+F177</f>
        <v>0</v>
      </c>
      <c r="G165" s="210">
        <f t="shared" ref="G165:H165" si="32">G171+G177</f>
        <v>0</v>
      </c>
      <c r="H165" s="210">
        <f t="shared" si="32"/>
        <v>0</v>
      </c>
      <c r="I165" s="210">
        <f>I171</f>
        <v>0</v>
      </c>
    </row>
    <row r="166" spans="1:9" s="192" customFormat="1" x14ac:dyDescent="0.3">
      <c r="A166" s="253"/>
      <c r="B166" s="252"/>
      <c r="C166" s="204" t="s">
        <v>436</v>
      </c>
      <c r="D166" s="210">
        <f t="shared" si="24"/>
        <v>0</v>
      </c>
      <c r="E166" s="210">
        <f t="shared" si="24"/>
        <v>0</v>
      </c>
      <c r="F166" s="210">
        <f t="shared" ref="F166" si="33">F172+F178</f>
        <v>0</v>
      </c>
      <c r="G166" s="210">
        <f t="shared" ref="G166:H166" si="34">G172+G178</f>
        <v>0</v>
      </c>
      <c r="H166" s="210">
        <f t="shared" si="34"/>
        <v>0</v>
      </c>
      <c r="I166" s="210">
        <f>I172</f>
        <v>0</v>
      </c>
    </row>
    <row r="167" spans="1:9" s="192" customFormat="1" ht="15.6" customHeight="1" x14ac:dyDescent="0.3">
      <c r="A167" s="211" t="s">
        <v>469</v>
      </c>
      <c r="B167" s="252" t="s">
        <v>425</v>
      </c>
      <c r="C167" s="204" t="s">
        <v>426</v>
      </c>
      <c r="D167" s="210">
        <f>D168+D169+D170+D171+D172</f>
        <v>1</v>
      </c>
      <c r="E167" s="210">
        <f>E168+E169+E170+E171+E172</f>
        <v>1</v>
      </c>
      <c r="F167" s="210">
        <f>F168+F169+F170+F171+F172</f>
        <v>1</v>
      </c>
      <c r="G167" s="210">
        <f>G168+G169+G170+G171+G172</f>
        <v>1</v>
      </c>
      <c r="H167" s="210">
        <f>H168+H169+H170+H171+H172</f>
        <v>1</v>
      </c>
      <c r="I167" s="210">
        <v>5</v>
      </c>
    </row>
    <row r="168" spans="1:9" s="195" customFormat="1" ht="14.1" customHeight="1" x14ac:dyDescent="0.3">
      <c r="A168" s="253" t="s">
        <v>470</v>
      </c>
      <c r="B168" s="252"/>
      <c r="C168" s="204" t="s">
        <v>432</v>
      </c>
      <c r="D168" s="210">
        <v>1</v>
      </c>
      <c r="E168" s="210">
        <v>1</v>
      </c>
      <c r="F168" s="210">
        <v>1</v>
      </c>
      <c r="G168" s="210">
        <v>1</v>
      </c>
      <c r="H168" s="210">
        <v>1</v>
      </c>
      <c r="I168" s="210">
        <v>5</v>
      </c>
    </row>
    <row r="169" spans="1:9" s="192" customFormat="1" x14ac:dyDescent="0.3">
      <c r="A169" s="253"/>
      <c r="B169" s="252"/>
      <c r="C169" s="204" t="s">
        <v>433</v>
      </c>
      <c r="D169" s="210">
        <v>0</v>
      </c>
      <c r="E169" s="210">
        <v>0</v>
      </c>
      <c r="F169" s="210">
        <v>0</v>
      </c>
      <c r="G169" s="210">
        <v>0</v>
      </c>
      <c r="H169" s="210">
        <v>0</v>
      </c>
      <c r="I169" s="210">
        <f>SUM(G169:G169)</f>
        <v>0</v>
      </c>
    </row>
    <row r="170" spans="1:9" s="192" customFormat="1" x14ac:dyDescent="0.3">
      <c r="A170" s="253"/>
      <c r="B170" s="252"/>
      <c r="C170" s="204" t="s">
        <v>434</v>
      </c>
      <c r="D170" s="210">
        <v>0</v>
      </c>
      <c r="E170" s="210">
        <v>0</v>
      </c>
      <c r="F170" s="210">
        <v>0</v>
      </c>
      <c r="G170" s="210">
        <v>0</v>
      </c>
      <c r="H170" s="210">
        <v>0</v>
      </c>
      <c r="I170" s="213">
        <v>0</v>
      </c>
    </row>
    <row r="171" spans="1:9" s="192" customFormat="1" x14ac:dyDescent="0.3">
      <c r="A171" s="253"/>
      <c r="B171" s="252"/>
      <c r="C171" s="204" t="s">
        <v>435</v>
      </c>
      <c r="D171" s="210">
        <v>0</v>
      </c>
      <c r="E171" s="210">
        <v>0</v>
      </c>
      <c r="F171" s="210">
        <v>0</v>
      </c>
      <c r="G171" s="210">
        <v>0</v>
      </c>
      <c r="H171" s="210">
        <v>0</v>
      </c>
      <c r="I171" s="213">
        <v>0</v>
      </c>
    </row>
    <row r="172" spans="1:9" s="192" customFormat="1" x14ac:dyDescent="0.3">
      <c r="A172" s="253"/>
      <c r="B172" s="252"/>
      <c r="C172" s="204" t="s">
        <v>436</v>
      </c>
      <c r="D172" s="210">
        <v>0</v>
      </c>
      <c r="E172" s="210">
        <v>0</v>
      </c>
      <c r="F172" s="210">
        <v>0</v>
      </c>
      <c r="G172" s="210">
        <v>0</v>
      </c>
      <c r="H172" s="210">
        <v>0</v>
      </c>
      <c r="I172" s="213">
        <v>0</v>
      </c>
    </row>
    <row r="173" spans="1:9" x14ac:dyDescent="0.3">
      <c r="A173" s="211" t="s">
        <v>471</v>
      </c>
      <c r="B173" s="252" t="s">
        <v>425</v>
      </c>
      <c r="C173" s="204" t="s">
        <v>426</v>
      </c>
      <c r="D173" s="210">
        <f>D174+D175+D176+D177+D178</f>
        <v>0</v>
      </c>
      <c r="E173" s="210">
        <f>E174+E175+E176+E177+E178</f>
        <v>0</v>
      </c>
      <c r="F173" s="210">
        <f>F174+F175+F176+F177+F178</f>
        <v>0</v>
      </c>
      <c r="G173" s="210">
        <f>G174+G175+G176+G177+G178</f>
        <v>0</v>
      </c>
      <c r="H173" s="210">
        <f>H174+H175+H176+H177+H178</f>
        <v>0</v>
      </c>
      <c r="I173" s="210">
        <f>SUM(G173:G173)</f>
        <v>0</v>
      </c>
    </row>
    <row r="174" spans="1:9" x14ac:dyDescent="0.3">
      <c r="A174" s="253" t="s">
        <v>472</v>
      </c>
      <c r="B174" s="252"/>
      <c r="C174" s="204" t="s">
        <v>432</v>
      </c>
      <c r="D174" s="210">
        <v>0</v>
      </c>
      <c r="E174" s="210">
        <v>0</v>
      </c>
      <c r="F174" s="210">
        <v>0</v>
      </c>
      <c r="G174" s="210">
        <v>0</v>
      </c>
      <c r="H174" s="210">
        <v>0</v>
      </c>
      <c r="I174" s="210">
        <f>SUM(G174:G174)</f>
        <v>0</v>
      </c>
    </row>
    <row r="175" spans="1:9" x14ac:dyDescent="0.3">
      <c r="A175" s="253"/>
      <c r="B175" s="252"/>
      <c r="C175" s="204" t="s">
        <v>433</v>
      </c>
      <c r="D175" s="210">
        <v>0</v>
      </c>
      <c r="E175" s="210">
        <v>0</v>
      </c>
      <c r="F175" s="210">
        <v>0</v>
      </c>
      <c r="G175" s="210">
        <v>0</v>
      </c>
      <c r="H175" s="210">
        <v>0</v>
      </c>
      <c r="I175" s="210">
        <f>SUM(G175:G175)</f>
        <v>0</v>
      </c>
    </row>
    <row r="176" spans="1:9" x14ac:dyDescent="0.3">
      <c r="A176" s="253"/>
      <c r="B176" s="252"/>
      <c r="C176" s="204" t="s">
        <v>434</v>
      </c>
      <c r="D176" s="210">
        <v>0</v>
      </c>
      <c r="E176" s="210">
        <v>0</v>
      </c>
      <c r="F176" s="210">
        <v>0</v>
      </c>
      <c r="G176" s="210">
        <v>0</v>
      </c>
      <c r="H176" s="210">
        <v>0</v>
      </c>
      <c r="I176" s="213">
        <v>0</v>
      </c>
    </row>
    <row r="177" spans="1:9" x14ac:dyDescent="0.3">
      <c r="A177" s="253"/>
      <c r="B177" s="252"/>
      <c r="C177" s="204" t="s">
        <v>435</v>
      </c>
      <c r="D177" s="210">
        <v>0</v>
      </c>
      <c r="E177" s="210">
        <v>0</v>
      </c>
      <c r="F177" s="210">
        <v>0</v>
      </c>
      <c r="G177" s="210">
        <v>0</v>
      </c>
      <c r="H177" s="210">
        <v>0</v>
      </c>
      <c r="I177" s="213">
        <v>0</v>
      </c>
    </row>
    <row r="178" spans="1:9" x14ac:dyDescent="0.3">
      <c r="A178" s="253"/>
      <c r="B178" s="252"/>
      <c r="C178" s="204" t="s">
        <v>436</v>
      </c>
      <c r="D178" s="210">
        <v>0</v>
      </c>
      <c r="E178" s="210">
        <v>0</v>
      </c>
      <c r="F178" s="210">
        <v>0</v>
      </c>
      <c r="G178" s="210">
        <v>0</v>
      </c>
      <c r="H178" s="210">
        <v>0</v>
      </c>
      <c r="I178" s="213">
        <v>0</v>
      </c>
    </row>
    <row r="179" spans="1:9" x14ac:dyDescent="0.3">
      <c r="A179" s="214" t="s">
        <v>473</v>
      </c>
      <c r="B179" s="246" t="s">
        <v>425</v>
      </c>
      <c r="C179" s="204" t="s">
        <v>426</v>
      </c>
      <c r="D179" s="215">
        <f t="shared" ref="D179:E179" si="35">D180+D181+D182+D183+D184</f>
        <v>0</v>
      </c>
      <c r="E179" s="215">
        <f t="shared" si="35"/>
        <v>0</v>
      </c>
      <c r="F179" s="215">
        <f t="shared" ref="F179" si="36">F180+F181+F182+F183+F184</f>
        <v>0</v>
      </c>
      <c r="G179" s="215">
        <f t="shared" ref="G179:H179" si="37">G180+G181+G182+G183+G184</f>
        <v>0</v>
      </c>
      <c r="H179" s="215">
        <f t="shared" si="37"/>
        <v>0</v>
      </c>
      <c r="I179" s="215">
        <v>0</v>
      </c>
    </row>
    <row r="180" spans="1:9" ht="20.399999999999999" customHeight="1" x14ac:dyDescent="0.3">
      <c r="A180" s="249" t="s">
        <v>474</v>
      </c>
      <c r="B180" s="247"/>
      <c r="C180" s="204" t="s">
        <v>432</v>
      </c>
      <c r="D180" s="216">
        <f t="shared" ref="D180:E180" si="38">D186+D192</f>
        <v>0</v>
      </c>
      <c r="E180" s="216">
        <f t="shared" si="38"/>
        <v>0</v>
      </c>
      <c r="F180" s="216">
        <f t="shared" ref="F180" si="39">F186+F192</f>
        <v>0</v>
      </c>
      <c r="G180" s="216">
        <f t="shared" ref="G180:H180" si="40">G186+G192</f>
        <v>0</v>
      </c>
      <c r="H180" s="216">
        <f t="shared" si="40"/>
        <v>0</v>
      </c>
      <c r="I180" s="215">
        <v>0</v>
      </c>
    </row>
    <row r="181" spans="1:9" x14ac:dyDescent="0.3">
      <c r="A181" s="250"/>
      <c r="B181" s="247"/>
      <c r="C181" s="204" t="s">
        <v>433</v>
      </c>
      <c r="D181" s="216">
        <f t="shared" ref="D181:E184" si="41">D187+D193</f>
        <v>0</v>
      </c>
      <c r="E181" s="216">
        <f t="shared" si="41"/>
        <v>0</v>
      </c>
      <c r="F181" s="216">
        <f t="shared" ref="F181" si="42">F187+F193</f>
        <v>0</v>
      </c>
      <c r="G181" s="216">
        <f t="shared" ref="G181:H181" si="43">G187+G193</f>
        <v>0</v>
      </c>
      <c r="H181" s="216">
        <f t="shared" si="43"/>
        <v>0</v>
      </c>
      <c r="I181" s="215">
        <v>0</v>
      </c>
    </row>
    <row r="182" spans="1:9" x14ac:dyDescent="0.3">
      <c r="A182" s="250"/>
      <c r="B182" s="247"/>
      <c r="C182" s="204" t="s">
        <v>434</v>
      </c>
      <c r="D182" s="216">
        <f t="shared" si="41"/>
        <v>0</v>
      </c>
      <c r="E182" s="216">
        <f t="shared" si="41"/>
        <v>0</v>
      </c>
      <c r="F182" s="216">
        <f t="shared" ref="F182" si="44">F188+F194</f>
        <v>0</v>
      </c>
      <c r="G182" s="216">
        <f t="shared" ref="G182:H182" si="45">G188+G194</f>
        <v>0</v>
      </c>
      <c r="H182" s="216">
        <f t="shared" si="45"/>
        <v>0</v>
      </c>
      <c r="I182" s="215">
        <v>0</v>
      </c>
    </row>
    <row r="183" spans="1:9" x14ac:dyDescent="0.3">
      <c r="A183" s="250"/>
      <c r="B183" s="247"/>
      <c r="C183" s="204" t="s">
        <v>435</v>
      </c>
      <c r="D183" s="216">
        <f t="shared" si="41"/>
        <v>0</v>
      </c>
      <c r="E183" s="216">
        <f t="shared" si="41"/>
        <v>0</v>
      </c>
      <c r="F183" s="216">
        <f t="shared" ref="F183" si="46">F189+F195</f>
        <v>0</v>
      </c>
      <c r="G183" s="216">
        <f t="shared" ref="G183:H183" si="47">G189+G195</f>
        <v>0</v>
      </c>
      <c r="H183" s="216">
        <f t="shared" si="47"/>
        <v>0</v>
      </c>
      <c r="I183" s="215">
        <v>0</v>
      </c>
    </row>
    <row r="184" spans="1:9" ht="19.2" customHeight="1" x14ac:dyDescent="0.3">
      <c r="A184" s="251"/>
      <c r="B184" s="248"/>
      <c r="C184" s="204" t="s">
        <v>436</v>
      </c>
      <c r="D184" s="216">
        <f t="shared" si="41"/>
        <v>0</v>
      </c>
      <c r="E184" s="216">
        <f t="shared" si="41"/>
        <v>0</v>
      </c>
      <c r="F184" s="216">
        <f t="shared" ref="F184" si="48">F190+F196</f>
        <v>0</v>
      </c>
      <c r="G184" s="216">
        <f t="shared" ref="G184:H184" si="49">G190+G196</f>
        <v>0</v>
      </c>
      <c r="H184" s="216">
        <f t="shared" si="49"/>
        <v>0</v>
      </c>
      <c r="I184" s="215">
        <v>0</v>
      </c>
    </row>
    <row r="185" spans="1:9" x14ac:dyDescent="0.3">
      <c r="A185" s="217" t="s">
        <v>475</v>
      </c>
      <c r="B185" s="246" t="s">
        <v>425</v>
      </c>
      <c r="C185" s="204" t="s">
        <v>426</v>
      </c>
      <c r="D185" s="216">
        <f t="shared" ref="D185:E185" si="50">D186+D187+D188+D189+D190</f>
        <v>0</v>
      </c>
      <c r="E185" s="216">
        <f t="shared" si="50"/>
        <v>0</v>
      </c>
      <c r="F185" s="216">
        <f t="shared" ref="F185" si="51">F186+F187+F188+F189+F190</f>
        <v>0</v>
      </c>
      <c r="G185" s="216">
        <f t="shared" ref="G185:H185" si="52">G186+G187+G188+G189+G190</f>
        <v>0</v>
      </c>
      <c r="H185" s="216">
        <f t="shared" si="52"/>
        <v>0</v>
      </c>
      <c r="I185" s="215">
        <v>0</v>
      </c>
    </row>
    <row r="186" spans="1:9" ht="20.399999999999999" customHeight="1" x14ac:dyDescent="0.3">
      <c r="A186" s="249" t="s">
        <v>476</v>
      </c>
      <c r="B186" s="247"/>
      <c r="C186" s="204" t="s">
        <v>432</v>
      </c>
      <c r="D186" s="216">
        <v>0</v>
      </c>
      <c r="E186" s="216">
        <v>0</v>
      </c>
      <c r="F186" s="216">
        <v>0</v>
      </c>
      <c r="G186" s="216">
        <v>0</v>
      </c>
      <c r="H186" s="216">
        <v>0</v>
      </c>
      <c r="I186" s="216">
        <v>0</v>
      </c>
    </row>
    <row r="187" spans="1:9" x14ac:dyDescent="0.3">
      <c r="A187" s="250"/>
      <c r="B187" s="247"/>
      <c r="C187" s="204" t="s">
        <v>433</v>
      </c>
      <c r="D187" s="216">
        <v>0</v>
      </c>
      <c r="E187" s="216">
        <v>0</v>
      </c>
      <c r="F187" s="216">
        <v>0</v>
      </c>
      <c r="G187" s="216">
        <v>0</v>
      </c>
      <c r="H187" s="216">
        <v>0</v>
      </c>
      <c r="I187" s="216">
        <v>0</v>
      </c>
    </row>
    <row r="188" spans="1:9" x14ac:dyDescent="0.3">
      <c r="A188" s="250"/>
      <c r="B188" s="247"/>
      <c r="C188" s="204" t="s">
        <v>434</v>
      </c>
      <c r="D188" s="216">
        <v>0</v>
      </c>
      <c r="E188" s="216">
        <v>0</v>
      </c>
      <c r="F188" s="216">
        <v>0</v>
      </c>
      <c r="G188" s="216">
        <v>0</v>
      </c>
      <c r="H188" s="216">
        <v>0</v>
      </c>
      <c r="I188" s="218">
        <v>0</v>
      </c>
    </row>
    <row r="189" spans="1:9" x14ac:dyDescent="0.3">
      <c r="A189" s="250"/>
      <c r="B189" s="247"/>
      <c r="C189" s="204" t="s">
        <v>435</v>
      </c>
      <c r="D189" s="216">
        <v>0</v>
      </c>
      <c r="E189" s="216">
        <v>0</v>
      </c>
      <c r="F189" s="216">
        <v>0</v>
      </c>
      <c r="G189" s="216">
        <v>0</v>
      </c>
      <c r="H189" s="216">
        <v>0</v>
      </c>
      <c r="I189" s="218">
        <v>0</v>
      </c>
    </row>
    <row r="190" spans="1:9" ht="20.399999999999999" customHeight="1" x14ac:dyDescent="0.3">
      <c r="A190" s="251"/>
      <c r="B190" s="248"/>
      <c r="C190" s="204" t="s">
        <v>436</v>
      </c>
      <c r="D190" s="216">
        <v>0</v>
      </c>
      <c r="E190" s="216">
        <v>0</v>
      </c>
      <c r="F190" s="216">
        <v>0</v>
      </c>
      <c r="G190" s="216">
        <v>0</v>
      </c>
      <c r="H190" s="216">
        <v>0</v>
      </c>
      <c r="I190" s="218">
        <v>0</v>
      </c>
    </row>
    <row r="191" spans="1:9" x14ac:dyDescent="0.3">
      <c r="A191" s="217" t="s">
        <v>477</v>
      </c>
      <c r="B191" s="246" t="s">
        <v>425</v>
      </c>
      <c r="C191" s="204" t="s">
        <v>426</v>
      </c>
      <c r="D191" s="216">
        <v>0</v>
      </c>
      <c r="E191" s="216">
        <v>0</v>
      </c>
      <c r="F191" s="216">
        <v>0</v>
      </c>
      <c r="G191" s="216">
        <v>0</v>
      </c>
      <c r="H191" s="216">
        <v>0</v>
      </c>
      <c r="I191" s="216">
        <v>0</v>
      </c>
    </row>
    <row r="192" spans="1:9" x14ac:dyDescent="0.3">
      <c r="A192" s="249" t="s">
        <v>478</v>
      </c>
      <c r="B192" s="247"/>
      <c r="C192" s="204" t="s">
        <v>432</v>
      </c>
      <c r="D192" s="216">
        <v>0</v>
      </c>
      <c r="E192" s="216">
        <v>0</v>
      </c>
      <c r="F192" s="216">
        <v>0</v>
      </c>
      <c r="G192" s="216">
        <v>0</v>
      </c>
      <c r="H192" s="216">
        <v>0</v>
      </c>
      <c r="I192" s="216">
        <v>0</v>
      </c>
    </row>
    <row r="193" spans="1:1020" x14ac:dyDescent="0.3">
      <c r="A193" s="250"/>
      <c r="B193" s="247"/>
      <c r="C193" s="204" t="s">
        <v>433</v>
      </c>
      <c r="D193" s="216">
        <v>0</v>
      </c>
      <c r="E193" s="216">
        <v>0</v>
      </c>
      <c r="F193" s="216">
        <v>0</v>
      </c>
      <c r="G193" s="216">
        <v>0</v>
      </c>
      <c r="H193" s="216">
        <v>0</v>
      </c>
      <c r="I193" s="216">
        <v>0</v>
      </c>
    </row>
    <row r="194" spans="1:1020" x14ac:dyDescent="0.3">
      <c r="A194" s="250"/>
      <c r="B194" s="247"/>
      <c r="C194" s="204" t="s">
        <v>434</v>
      </c>
      <c r="D194" s="216">
        <v>0</v>
      </c>
      <c r="E194" s="216">
        <v>0</v>
      </c>
      <c r="F194" s="216">
        <v>0</v>
      </c>
      <c r="G194" s="216">
        <v>0</v>
      </c>
      <c r="H194" s="216">
        <v>0</v>
      </c>
      <c r="I194" s="218">
        <v>0</v>
      </c>
    </row>
    <row r="195" spans="1:1020" x14ac:dyDescent="0.3">
      <c r="A195" s="250"/>
      <c r="B195" s="247"/>
      <c r="C195" s="204" t="s">
        <v>435</v>
      </c>
      <c r="D195" s="216">
        <v>0</v>
      </c>
      <c r="E195" s="216">
        <v>0</v>
      </c>
      <c r="F195" s="216">
        <v>0</v>
      </c>
      <c r="G195" s="216">
        <v>0</v>
      </c>
      <c r="H195" s="216">
        <v>0</v>
      </c>
      <c r="I195" s="218">
        <v>0</v>
      </c>
    </row>
    <row r="196" spans="1:1020" x14ac:dyDescent="0.3">
      <c r="A196" s="251"/>
      <c r="B196" s="248"/>
      <c r="C196" s="204" t="s">
        <v>436</v>
      </c>
      <c r="D196" s="216">
        <v>0</v>
      </c>
      <c r="E196" s="216">
        <v>0</v>
      </c>
      <c r="F196" s="216">
        <v>0</v>
      </c>
      <c r="G196" s="216">
        <v>0</v>
      </c>
      <c r="H196" s="216">
        <v>0</v>
      </c>
      <c r="I196" s="218">
        <v>0</v>
      </c>
    </row>
    <row r="197" spans="1:1020" x14ac:dyDescent="0.3">
      <c r="C197" s="191"/>
      <c r="F197" s="192"/>
      <c r="AMF197"/>
    </row>
    <row r="198" spans="1:1020" x14ac:dyDescent="0.3">
      <c r="C198" s="191"/>
      <c r="F198" s="192"/>
      <c r="AMF198"/>
    </row>
    <row r="199" spans="1:1020" x14ac:dyDescent="0.3">
      <c r="C199" s="191"/>
      <c r="F199" s="192"/>
      <c r="AMF199"/>
    </row>
    <row r="200" spans="1:1020" x14ac:dyDescent="0.3">
      <c r="C200" s="191"/>
      <c r="F200" s="192"/>
      <c r="AMF200"/>
    </row>
    <row r="201" spans="1:1020" x14ac:dyDescent="0.3">
      <c r="C201" s="191"/>
      <c r="F201" s="192"/>
      <c r="AMF201"/>
    </row>
    <row r="202" spans="1:1020" x14ac:dyDescent="0.3">
      <c r="C202" s="191"/>
      <c r="F202" s="192"/>
      <c r="AMF202"/>
    </row>
    <row r="203" spans="1:1020" x14ac:dyDescent="0.3">
      <c r="C203" s="191"/>
      <c r="F203" s="192"/>
      <c r="AMF203"/>
    </row>
    <row r="204" spans="1:1020" x14ac:dyDescent="0.3">
      <c r="C204" s="191"/>
      <c r="F204" s="192"/>
      <c r="AMF204"/>
    </row>
    <row r="205" spans="1:1020" x14ac:dyDescent="0.3">
      <c r="C205" s="191"/>
      <c r="F205" s="192"/>
      <c r="AMF205"/>
    </row>
    <row r="206" spans="1:1020" x14ac:dyDescent="0.3">
      <c r="C206" s="191"/>
      <c r="F206" s="192"/>
      <c r="AMF206"/>
    </row>
    <row r="207" spans="1:1020" x14ac:dyDescent="0.3">
      <c r="C207" s="191"/>
      <c r="F207" s="192"/>
      <c r="AMF207"/>
    </row>
    <row r="208" spans="1:1020" x14ac:dyDescent="0.3">
      <c r="C208" s="191"/>
      <c r="F208" s="192"/>
      <c r="AMF208"/>
    </row>
    <row r="209" spans="3:1020" x14ac:dyDescent="0.3">
      <c r="C209" s="191"/>
      <c r="F209" s="192"/>
      <c r="AMF209"/>
    </row>
    <row r="210" spans="3:1020" x14ac:dyDescent="0.3">
      <c r="C210" s="191"/>
      <c r="F210" s="192"/>
      <c r="AMF210"/>
    </row>
    <row r="211" spans="3:1020" x14ac:dyDescent="0.3">
      <c r="C211" s="191"/>
      <c r="F211" s="192"/>
      <c r="AMF211"/>
    </row>
    <row r="212" spans="3:1020" x14ac:dyDescent="0.3">
      <c r="C212" s="191"/>
      <c r="F212" s="192"/>
      <c r="AMF212"/>
    </row>
    <row r="213" spans="3:1020" x14ac:dyDescent="0.3">
      <c r="C213" s="191"/>
      <c r="F213" s="192"/>
      <c r="AMF213"/>
    </row>
    <row r="214" spans="3:1020" x14ac:dyDescent="0.3">
      <c r="C214" s="191"/>
      <c r="F214" s="192"/>
      <c r="AMF214"/>
    </row>
    <row r="215" spans="3:1020" x14ac:dyDescent="0.3">
      <c r="C215" s="191"/>
      <c r="F215" s="192"/>
      <c r="AMF215"/>
    </row>
    <row r="216" spans="3:1020" x14ac:dyDescent="0.3">
      <c r="C216" s="191"/>
      <c r="F216" s="192"/>
      <c r="AMF216"/>
    </row>
    <row r="217" spans="3:1020" x14ac:dyDescent="0.3">
      <c r="C217" s="191"/>
      <c r="F217" s="192"/>
      <c r="AMF217"/>
    </row>
    <row r="218" spans="3:1020" x14ac:dyDescent="0.3">
      <c r="C218" s="191"/>
      <c r="F218" s="192"/>
      <c r="AMF218"/>
    </row>
    <row r="219" spans="3:1020" x14ac:dyDescent="0.3">
      <c r="C219" s="191"/>
      <c r="F219" s="192"/>
      <c r="AMF219"/>
    </row>
    <row r="220" spans="3:1020" x14ac:dyDescent="0.3">
      <c r="C220" s="191"/>
      <c r="F220" s="192"/>
      <c r="AMF220"/>
    </row>
    <row r="221" spans="3:1020" x14ac:dyDescent="0.3">
      <c r="C221" s="191"/>
      <c r="F221" s="192"/>
      <c r="AMF221"/>
    </row>
    <row r="222" spans="3:1020" x14ac:dyDescent="0.3">
      <c r="C222" s="191"/>
      <c r="F222" s="192"/>
      <c r="AMF222"/>
    </row>
    <row r="223" spans="3:1020" x14ac:dyDescent="0.3">
      <c r="C223" s="191"/>
      <c r="F223" s="192"/>
      <c r="AMF223"/>
    </row>
    <row r="224" spans="3:1020" x14ac:dyDescent="0.3">
      <c r="C224" s="191"/>
      <c r="F224" s="192"/>
      <c r="AMF224"/>
    </row>
    <row r="225" spans="3:1020" x14ac:dyDescent="0.3">
      <c r="C225" s="191"/>
      <c r="F225" s="192"/>
      <c r="AMF225"/>
    </row>
    <row r="226" spans="3:1020" x14ac:dyDescent="0.3">
      <c r="C226" s="191"/>
      <c r="F226" s="192"/>
      <c r="AMF226"/>
    </row>
    <row r="227" spans="3:1020" x14ac:dyDescent="0.3">
      <c r="C227" s="191"/>
      <c r="F227" s="192"/>
      <c r="AMF227"/>
    </row>
    <row r="228" spans="3:1020" x14ac:dyDescent="0.3">
      <c r="C228" s="191"/>
      <c r="F228" s="192"/>
      <c r="AMF228"/>
    </row>
    <row r="229" spans="3:1020" x14ac:dyDescent="0.3">
      <c r="C229" s="191"/>
      <c r="F229" s="192"/>
      <c r="AMF229"/>
    </row>
    <row r="230" spans="3:1020" x14ac:dyDescent="0.3">
      <c r="C230" s="191"/>
      <c r="F230" s="192"/>
      <c r="AMF230"/>
    </row>
    <row r="231" spans="3:1020" x14ac:dyDescent="0.3">
      <c r="C231" s="191"/>
      <c r="F231" s="192"/>
      <c r="AMF231"/>
    </row>
    <row r="232" spans="3:1020" x14ac:dyDescent="0.3">
      <c r="C232" s="191"/>
      <c r="F232" s="192"/>
      <c r="AMF232"/>
    </row>
    <row r="233" spans="3:1020" x14ac:dyDescent="0.3">
      <c r="C233" s="191"/>
      <c r="F233" s="192"/>
      <c r="AMF233"/>
    </row>
    <row r="234" spans="3:1020" x14ac:dyDescent="0.3">
      <c r="C234" s="191"/>
      <c r="F234" s="192"/>
      <c r="AMF234"/>
    </row>
    <row r="235" spans="3:1020" x14ac:dyDescent="0.3">
      <c r="C235" s="191"/>
      <c r="F235" s="192"/>
      <c r="AMF235"/>
    </row>
    <row r="236" spans="3:1020" x14ac:dyDescent="0.3">
      <c r="C236" s="191"/>
      <c r="F236" s="192"/>
      <c r="AMF236"/>
    </row>
    <row r="237" spans="3:1020" x14ac:dyDescent="0.3">
      <c r="C237" s="191"/>
      <c r="F237" s="192"/>
      <c r="AMF237"/>
    </row>
    <row r="238" spans="3:1020" x14ac:dyDescent="0.3">
      <c r="C238" s="191"/>
      <c r="F238" s="192"/>
      <c r="AMF238"/>
    </row>
    <row r="239" spans="3:1020" x14ac:dyDescent="0.3">
      <c r="C239" s="191"/>
      <c r="F239" s="192"/>
      <c r="AMF239"/>
    </row>
    <row r="240" spans="3:1020" x14ac:dyDescent="0.3">
      <c r="C240" s="191"/>
      <c r="F240" s="192"/>
      <c r="AMF240"/>
    </row>
    <row r="241" spans="3:1020" x14ac:dyDescent="0.3">
      <c r="C241" s="191"/>
      <c r="F241" s="192"/>
      <c r="AMF241"/>
    </row>
    <row r="242" spans="3:1020" x14ac:dyDescent="0.3">
      <c r="C242" s="191"/>
      <c r="F242" s="192"/>
      <c r="AMF242"/>
    </row>
    <row r="243" spans="3:1020" x14ac:dyDescent="0.3">
      <c r="C243" s="191"/>
      <c r="F243" s="192"/>
      <c r="AMF243"/>
    </row>
    <row r="244" spans="3:1020" x14ac:dyDescent="0.3">
      <c r="C244" s="191"/>
      <c r="F244" s="192"/>
      <c r="AMF244"/>
    </row>
    <row r="245" spans="3:1020" x14ac:dyDescent="0.3">
      <c r="C245" s="191"/>
      <c r="F245" s="192"/>
      <c r="AMF245"/>
    </row>
    <row r="246" spans="3:1020" x14ac:dyDescent="0.3">
      <c r="C246" s="191"/>
      <c r="F246" s="192"/>
      <c r="AMF246"/>
    </row>
    <row r="247" spans="3:1020" x14ac:dyDescent="0.3">
      <c r="C247" s="191"/>
      <c r="F247" s="192"/>
      <c r="AMF247"/>
    </row>
    <row r="248" spans="3:1020" x14ac:dyDescent="0.3">
      <c r="C248" s="191"/>
      <c r="F248" s="192"/>
      <c r="AMF248"/>
    </row>
    <row r="249" spans="3:1020" x14ac:dyDescent="0.3">
      <c r="C249" s="191"/>
      <c r="F249" s="192"/>
      <c r="AMF249"/>
    </row>
    <row r="250" spans="3:1020" x14ac:dyDescent="0.3">
      <c r="C250" s="191"/>
      <c r="F250" s="192"/>
      <c r="AMF250"/>
    </row>
    <row r="251" spans="3:1020" x14ac:dyDescent="0.3">
      <c r="C251" s="191"/>
      <c r="F251" s="192"/>
      <c r="AMF251"/>
    </row>
    <row r="252" spans="3:1020" x14ac:dyDescent="0.3">
      <c r="C252" s="191"/>
      <c r="F252" s="192"/>
      <c r="AMF252"/>
    </row>
    <row r="253" spans="3:1020" x14ac:dyDescent="0.3">
      <c r="C253" s="191"/>
      <c r="F253" s="192"/>
      <c r="AMF253"/>
    </row>
    <row r="254" spans="3:1020" x14ac:dyDescent="0.3">
      <c r="C254" s="191"/>
      <c r="F254" s="192"/>
      <c r="AMF254"/>
    </row>
    <row r="255" spans="3:1020" x14ac:dyDescent="0.3">
      <c r="C255" s="191"/>
      <c r="F255" s="192"/>
      <c r="AMF255"/>
    </row>
    <row r="256" spans="3:1020" x14ac:dyDescent="0.3">
      <c r="C256" s="191"/>
      <c r="F256" s="192"/>
      <c r="AMF256"/>
    </row>
  </sheetData>
  <mergeCells count="68">
    <mergeCell ref="B101:B106"/>
    <mergeCell ref="A102:A106"/>
    <mergeCell ref="A2:A3"/>
    <mergeCell ref="B2:B3"/>
    <mergeCell ref="C2:C3"/>
    <mergeCell ref="A17:A22"/>
    <mergeCell ref="B17:B22"/>
    <mergeCell ref="A23:A28"/>
    <mergeCell ref="B23:B28"/>
    <mergeCell ref="A29:A34"/>
    <mergeCell ref="B29:B34"/>
    <mergeCell ref="A35:A40"/>
    <mergeCell ref="B35:B40"/>
    <mergeCell ref="A41:A46"/>
    <mergeCell ref="B41:B46"/>
    <mergeCell ref="A47:A52"/>
    <mergeCell ref="D2:F2"/>
    <mergeCell ref="A5:A10"/>
    <mergeCell ref="B5:B10"/>
    <mergeCell ref="A11:A16"/>
    <mergeCell ref="B11:B16"/>
    <mergeCell ref="B47:B52"/>
    <mergeCell ref="B53:B58"/>
    <mergeCell ref="A54:A58"/>
    <mergeCell ref="A59:A64"/>
    <mergeCell ref="B59:B64"/>
    <mergeCell ref="B65:B70"/>
    <mergeCell ref="A66:A70"/>
    <mergeCell ref="B71:B76"/>
    <mergeCell ref="A72:A76"/>
    <mergeCell ref="B77:B82"/>
    <mergeCell ref="A78:A82"/>
    <mergeCell ref="B83:B88"/>
    <mergeCell ref="A84:A88"/>
    <mergeCell ref="B89:B94"/>
    <mergeCell ref="A90:A94"/>
    <mergeCell ref="B95:B100"/>
    <mergeCell ref="A96:A100"/>
    <mergeCell ref="B107:B112"/>
    <mergeCell ref="A108:A112"/>
    <mergeCell ref="B113:B118"/>
    <mergeCell ref="A114:A118"/>
    <mergeCell ref="B119:B124"/>
    <mergeCell ref="A120:A124"/>
    <mergeCell ref="B125:B130"/>
    <mergeCell ref="A126:A130"/>
    <mergeCell ref="B131:B136"/>
    <mergeCell ref="A132:A136"/>
    <mergeCell ref="B137:B142"/>
    <mergeCell ref="A138:A142"/>
    <mergeCell ref="B143:B148"/>
    <mergeCell ref="A144:A148"/>
    <mergeCell ref="B149:B154"/>
    <mergeCell ref="A150:A154"/>
    <mergeCell ref="B155:B160"/>
    <mergeCell ref="A156:A160"/>
    <mergeCell ref="B161:B166"/>
    <mergeCell ref="A162:A166"/>
    <mergeCell ref="B167:B172"/>
    <mergeCell ref="A168:A172"/>
    <mergeCell ref="B173:B178"/>
    <mergeCell ref="A174:A178"/>
    <mergeCell ref="B179:B184"/>
    <mergeCell ref="A180:A184"/>
    <mergeCell ref="B185:B190"/>
    <mergeCell ref="A186:A190"/>
    <mergeCell ref="B191:B196"/>
    <mergeCell ref="A192:A196"/>
  </mergeCells>
  <pageMargins left="0.28402777777777799" right="0.43333333333333302" top="7.8750000000000001E-2" bottom="0.31527777777777799" header="0.1903125" footer="0.51180555555555496"/>
  <pageSetup paperSize="9" scale="63" firstPageNumber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95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Лист1</vt:lpstr>
      <vt:lpstr>2015 г</vt:lpstr>
      <vt:lpstr>Лист3</vt:lpstr>
      <vt:lpstr>25 января 2024</vt:lpstr>
      <vt:lpstr>'25 января 2024'!Область_печати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</dc:creator>
  <dc:description/>
  <cp:lastModifiedBy>user</cp:lastModifiedBy>
  <cp:revision>1</cp:revision>
  <cp:lastPrinted>2024-01-16T07:51:34Z</cp:lastPrinted>
  <dcterms:created xsi:type="dcterms:W3CDTF">2019-01-17T01:13:07Z</dcterms:created>
  <dcterms:modified xsi:type="dcterms:W3CDTF">2024-04-03T00:28:47Z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